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E:\BoardofApportionment\"/>
    </mc:Choice>
  </mc:AlternateContent>
  <xr:revisionPtr revIDLastSave="0" documentId="13_ncr:1_{B602675C-0126-4E65-902A-2875525F80BB}" xr6:coauthVersionLast="47" xr6:coauthVersionMax="47" xr10:uidLastSave="{00000000-0000-0000-0000-000000000000}"/>
  <bookViews>
    <workbookView xWindow="420" yWindow="60" windowWidth="22440" windowHeight="11904" activeTab="2" xr2:uid="{00000000-000D-0000-FFFF-FFFF00000000}"/>
  </bookViews>
  <sheets>
    <sheet name="Population Totals" sheetId="1" r:id="rId1"/>
    <sheet name="Racial Demographics" sheetId="2" r:id="rId2"/>
    <sheet name="Voting Age" sheetId="3" r:id="rId3"/>
  </sheets>
  <definedNames>
    <definedName name="test">'Population Totals'!#REF!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" i="3" l="1"/>
  <c r="J101" i="3"/>
  <c r="J100" i="3"/>
  <c r="J99" i="3"/>
  <c r="J98" i="3"/>
  <c r="J97" i="3"/>
  <c r="N97" i="1" s="1"/>
  <c r="J96" i="3"/>
  <c r="J95" i="3"/>
  <c r="J94" i="3"/>
  <c r="J93" i="3"/>
  <c r="J92" i="3"/>
  <c r="J91" i="3"/>
  <c r="J90" i="3"/>
  <c r="J89" i="3"/>
  <c r="N89" i="1" s="1"/>
  <c r="J88" i="3"/>
  <c r="J87" i="3"/>
  <c r="J86" i="3"/>
  <c r="J85" i="3"/>
  <c r="J84" i="3"/>
  <c r="J83" i="3"/>
  <c r="J82" i="3"/>
  <c r="J81" i="3"/>
  <c r="N81" i="1" s="1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M102" i="2"/>
  <c r="G102" i="2"/>
  <c r="B102" i="2"/>
  <c r="E102" i="2" s="1"/>
  <c r="G102" i="1" s="1"/>
  <c r="G101" i="2"/>
  <c r="H101" i="1" s="1"/>
  <c r="B101" i="2"/>
  <c r="N101" i="2" s="1"/>
  <c r="H101" i="2" s="1"/>
  <c r="I101" i="1" s="1"/>
  <c r="B100" i="2"/>
  <c r="M99" i="2"/>
  <c r="B99" i="2"/>
  <c r="G99" i="2" s="1"/>
  <c r="H99" i="1" s="1"/>
  <c r="M98" i="2"/>
  <c r="G98" i="2"/>
  <c r="B98" i="2"/>
  <c r="E98" i="2" s="1"/>
  <c r="G98" i="1" s="1"/>
  <c r="G97" i="2"/>
  <c r="H97" i="1" s="1"/>
  <c r="B97" i="2"/>
  <c r="N97" i="2" s="1"/>
  <c r="H97" i="2" s="1"/>
  <c r="I97" i="1" s="1"/>
  <c r="B96" i="2"/>
  <c r="M95" i="2"/>
  <c r="B95" i="2"/>
  <c r="G95" i="2" s="1"/>
  <c r="H95" i="1" s="1"/>
  <c r="M94" i="2"/>
  <c r="G94" i="2"/>
  <c r="B94" i="2"/>
  <c r="E94" i="2" s="1"/>
  <c r="G94" i="1" s="1"/>
  <c r="G93" i="2"/>
  <c r="H93" i="1" s="1"/>
  <c r="B93" i="2"/>
  <c r="N93" i="2" s="1"/>
  <c r="H93" i="2" s="1"/>
  <c r="I93" i="1" s="1"/>
  <c r="B92" i="2"/>
  <c r="M91" i="2"/>
  <c r="B91" i="2"/>
  <c r="G91" i="2" s="1"/>
  <c r="H91" i="1" s="1"/>
  <c r="M90" i="2"/>
  <c r="G90" i="2"/>
  <c r="B90" i="2"/>
  <c r="E90" i="2" s="1"/>
  <c r="G90" i="1" s="1"/>
  <c r="G89" i="2"/>
  <c r="H89" i="1" s="1"/>
  <c r="B89" i="2"/>
  <c r="N89" i="2" s="1"/>
  <c r="H89" i="2" s="1"/>
  <c r="I89" i="1" s="1"/>
  <c r="B88" i="2"/>
  <c r="M87" i="2"/>
  <c r="B87" i="2"/>
  <c r="G87" i="2" s="1"/>
  <c r="H87" i="1" s="1"/>
  <c r="M86" i="2"/>
  <c r="G86" i="2"/>
  <c r="B86" i="2"/>
  <c r="E86" i="2" s="1"/>
  <c r="G86" i="1" s="1"/>
  <c r="G85" i="2"/>
  <c r="H85" i="1" s="1"/>
  <c r="B85" i="2"/>
  <c r="N85" i="2" s="1"/>
  <c r="H85" i="2" s="1"/>
  <c r="I85" i="1" s="1"/>
  <c r="B84" i="2"/>
  <c r="M83" i="2"/>
  <c r="B83" i="2"/>
  <c r="G83" i="2" s="1"/>
  <c r="H83" i="1" s="1"/>
  <c r="M82" i="2"/>
  <c r="G82" i="2"/>
  <c r="B82" i="2"/>
  <c r="E82" i="2" s="1"/>
  <c r="G82" i="1" s="1"/>
  <c r="G81" i="2"/>
  <c r="H81" i="1" s="1"/>
  <c r="B81" i="2"/>
  <c r="N81" i="2" s="1"/>
  <c r="H81" i="2" s="1"/>
  <c r="B80" i="2"/>
  <c r="M79" i="2"/>
  <c r="E79" i="2"/>
  <c r="B79" i="2"/>
  <c r="G79" i="2" s="1"/>
  <c r="M78" i="2"/>
  <c r="G78" i="2"/>
  <c r="B78" i="2"/>
  <c r="E78" i="2" s="1"/>
  <c r="G78" i="1" s="1"/>
  <c r="G77" i="2"/>
  <c r="H77" i="1" s="1"/>
  <c r="B77" i="2"/>
  <c r="N77" i="2" s="1"/>
  <c r="H77" i="2" s="1"/>
  <c r="I77" i="1" s="1"/>
  <c r="B76" i="2"/>
  <c r="N75" i="2"/>
  <c r="H75" i="2" s="1"/>
  <c r="M75" i="2"/>
  <c r="E75" i="2"/>
  <c r="B75" i="2"/>
  <c r="G75" i="2" s="1"/>
  <c r="H75" i="1" s="1"/>
  <c r="M74" i="2"/>
  <c r="G74" i="2"/>
  <c r="B74" i="2"/>
  <c r="E74" i="2" s="1"/>
  <c r="G73" i="2"/>
  <c r="B73" i="2"/>
  <c r="N73" i="2" s="1"/>
  <c r="H73" i="2" s="1"/>
  <c r="B72" i="2"/>
  <c r="N71" i="2"/>
  <c r="H71" i="2" s="1"/>
  <c r="M71" i="2"/>
  <c r="E71" i="2"/>
  <c r="B71" i="2"/>
  <c r="G71" i="2" s="1"/>
  <c r="M70" i="2"/>
  <c r="G70" i="2"/>
  <c r="B70" i="2"/>
  <c r="E70" i="2" s="1"/>
  <c r="G69" i="2"/>
  <c r="B69" i="2"/>
  <c r="N69" i="2" s="1"/>
  <c r="H69" i="2" s="1"/>
  <c r="B68" i="2"/>
  <c r="F68" i="1" s="1"/>
  <c r="N67" i="2"/>
  <c r="H67" i="2" s="1"/>
  <c r="I67" i="1" s="1"/>
  <c r="M67" i="2"/>
  <c r="E67" i="2"/>
  <c r="B67" i="2"/>
  <c r="G67" i="2" s="1"/>
  <c r="M66" i="2"/>
  <c r="G66" i="2"/>
  <c r="B66" i="2"/>
  <c r="E66" i="2" s="1"/>
  <c r="G65" i="2"/>
  <c r="H65" i="1" s="1"/>
  <c r="B65" i="2"/>
  <c r="N65" i="2" s="1"/>
  <c r="H65" i="2" s="1"/>
  <c r="I65" i="1" s="1"/>
  <c r="B64" i="2"/>
  <c r="M63" i="2"/>
  <c r="E63" i="2"/>
  <c r="B63" i="2"/>
  <c r="G63" i="2" s="1"/>
  <c r="M62" i="2"/>
  <c r="G62" i="2"/>
  <c r="B62" i="2"/>
  <c r="E62" i="2" s="1"/>
  <c r="G62" i="1" s="1"/>
  <c r="G61" i="2"/>
  <c r="B61" i="2"/>
  <c r="N61" i="2" s="1"/>
  <c r="H61" i="2" s="1"/>
  <c r="B60" i="2"/>
  <c r="M59" i="2"/>
  <c r="G59" i="2"/>
  <c r="E59" i="2"/>
  <c r="B59" i="2"/>
  <c r="N59" i="2" s="1"/>
  <c r="H59" i="2" s="1"/>
  <c r="M58" i="2"/>
  <c r="G58" i="2"/>
  <c r="B58" i="2"/>
  <c r="E58" i="2" s="1"/>
  <c r="G57" i="2"/>
  <c r="B57" i="2"/>
  <c r="N57" i="2" s="1"/>
  <c r="H57" i="2" s="1"/>
  <c r="B56" i="2"/>
  <c r="M55" i="2"/>
  <c r="G55" i="2"/>
  <c r="E55" i="2"/>
  <c r="B55" i="2"/>
  <c r="N55" i="2" s="1"/>
  <c r="H55" i="2" s="1"/>
  <c r="I55" i="1" s="1"/>
  <c r="M54" i="2"/>
  <c r="G54" i="2"/>
  <c r="B54" i="2"/>
  <c r="E54" i="2" s="1"/>
  <c r="G53" i="2"/>
  <c r="B53" i="2"/>
  <c r="N53" i="2" s="1"/>
  <c r="H53" i="2" s="1"/>
  <c r="B52" i="2"/>
  <c r="M51" i="2"/>
  <c r="G51" i="2"/>
  <c r="E51" i="2"/>
  <c r="B51" i="2"/>
  <c r="N51" i="2" s="1"/>
  <c r="H51" i="2" s="1"/>
  <c r="M50" i="2"/>
  <c r="G50" i="2"/>
  <c r="B50" i="2"/>
  <c r="E50" i="2" s="1"/>
  <c r="G49" i="2"/>
  <c r="B49" i="2"/>
  <c r="N49" i="2" s="1"/>
  <c r="H49" i="2" s="1"/>
  <c r="I49" i="1" s="1"/>
  <c r="B48" i="2"/>
  <c r="M47" i="2"/>
  <c r="G47" i="2"/>
  <c r="E47" i="2"/>
  <c r="B47" i="2"/>
  <c r="N47" i="2" s="1"/>
  <c r="H47" i="2" s="1"/>
  <c r="M46" i="2"/>
  <c r="G46" i="2"/>
  <c r="B46" i="2"/>
  <c r="E46" i="2" s="1"/>
  <c r="G46" i="1" s="1"/>
  <c r="G45" i="2"/>
  <c r="B45" i="2"/>
  <c r="N45" i="2" s="1"/>
  <c r="H45" i="2" s="1"/>
  <c r="B44" i="2"/>
  <c r="M43" i="2"/>
  <c r="G43" i="2"/>
  <c r="E43" i="2"/>
  <c r="B43" i="2"/>
  <c r="N43" i="2" s="1"/>
  <c r="H43" i="2" s="1"/>
  <c r="M42" i="2"/>
  <c r="G42" i="2"/>
  <c r="B42" i="2"/>
  <c r="E42" i="2" s="1"/>
  <c r="G41" i="2"/>
  <c r="B41" i="2"/>
  <c r="N41" i="2" s="1"/>
  <c r="H41" i="2" s="1"/>
  <c r="B40" i="2"/>
  <c r="M39" i="2"/>
  <c r="G39" i="2"/>
  <c r="E39" i="2"/>
  <c r="B39" i="2"/>
  <c r="N39" i="2" s="1"/>
  <c r="H39" i="2" s="1"/>
  <c r="I39" i="1" s="1"/>
  <c r="M38" i="2"/>
  <c r="G38" i="2"/>
  <c r="B38" i="2"/>
  <c r="E38" i="2" s="1"/>
  <c r="G37" i="2"/>
  <c r="B37" i="2"/>
  <c r="N37" i="2" s="1"/>
  <c r="H37" i="2" s="1"/>
  <c r="B36" i="2"/>
  <c r="M35" i="2"/>
  <c r="G35" i="2"/>
  <c r="E35" i="2"/>
  <c r="B35" i="2"/>
  <c r="N35" i="2" s="1"/>
  <c r="H35" i="2" s="1"/>
  <c r="M34" i="2"/>
  <c r="G34" i="2"/>
  <c r="B34" i="2"/>
  <c r="E34" i="2" s="1"/>
  <c r="G33" i="2"/>
  <c r="B33" i="2"/>
  <c r="N33" i="2" s="1"/>
  <c r="H33" i="2" s="1"/>
  <c r="I33" i="1" s="1"/>
  <c r="B32" i="2"/>
  <c r="M31" i="2"/>
  <c r="G31" i="2"/>
  <c r="E31" i="2"/>
  <c r="B31" i="2"/>
  <c r="N31" i="2" s="1"/>
  <c r="H31" i="2" s="1"/>
  <c r="M30" i="2"/>
  <c r="G30" i="2"/>
  <c r="B30" i="2"/>
  <c r="E30" i="2" s="1"/>
  <c r="G30" i="1" s="1"/>
  <c r="G29" i="2"/>
  <c r="B29" i="2"/>
  <c r="N29" i="2" s="1"/>
  <c r="H29" i="2" s="1"/>
  <c r="B28" i="2"/>
  <c r="M27" i="2"/>
  <c r="G27" i="2"/>
  <c r="E27" i="2"/>
  <c r="B27" i="2"/>
  <c r="N27" i="2" s="1"/>
  <c r="H27" i="2" s="1"/>
  <c r="M26" i="2"/>
  <c r="G26" i="2"/>
  <c r="B26" i="2"/>
  <c r="E26" i="2" s="1"/>
  <c r="G25" i="2"/>
  <c r="B25" i="2"/>
  <c r="N25" i="2" s="1"/>
  <c r="H25" i="2" s="1"/>
  <c r="B24" i="2"/>
  <c r="M23" i="2"/>
  <c r="G23" i="2"/>
  <c r="E23" i="2"/>
  <c r="B23" i="2"/>
  <c r="N23" i="2" s="1"/>
  <c r="H23" i="2" s="1"/>
  <c r="I23" i="1" s="1"/>
  <c r="M22" i="2"/>
  <c r="G22" i="2"/>
  <c r="B22" i="2"/>
  <c r="E22" i="2" s="1"/>
  <c r="G21" i="2"/>
  <c r="B21" i="2"/>
  <c r="N21" i="2" s="1"/>
  <c r="H21" i="2" s="1"/>
  <c r="B20" i="2"/>
  <c r="M19" i="2"/>
  <c r="G19" i="2"/>
  <c r="E19" i="2"/>
  <c r="B19" i="2"/>
  <c r="N19" i="2" s="1"/>
  <c r="H19" i="2" s="1"/>
  <c r="M18" i="2"/>
  <c r="G18" i="2"/>
  <c r="B18" i="2"/>
  <c r="E18" i="2" s="1"/>
  <c r="G17" i="2"/>
  <c r="B17" i="2"/>
  <c r="N17" i="2" s="1"/>
  <c r="H17" i="2" s="1"/>
  <c r="I17" i="1" s="1"/>
  <c r="B16" i="2"/>
  <c r="M15" i="2"/>
  <c r="G15" i="2"/>
  <c r="E15" i="2"/>
  <c r="B15" i="2"/>
  <c r="N15" i="2" s="1"/>
  <c r="H15" i="2" s="1"/>
  <c r="M14" i="2"/>
  <c r="G14" i="2"/>
  <c r="B14" i="2"/>
  <c r="E14" i="2" s="1"/>
  <c r="G14" i="1" s="1"/>
  <c r="N13" i="2"/>
  <c r="H13" i="2" s="1"/>
  <c r="I13" i="1" s="1"/>
  <c r="G13" i="2"/>
  <c r="B13" i="2"/>
  <c r="M13" i="2" s="1"/>
  <c r="B12" i="2"/>
  <c r="M11" i="2"/>
  <c r="G11" i="2"/>
  <c r="E11" i="2"/>
  <c r="B11" i="2"/>
  <c r="N11" i="2" s="1"/>
  <c r="H11" i="2" s="1"/>
  <c r="I11" i="1" s="1"/>
  <c r="M10" i="2"/>
  <c r="G10" i="2"/>
  <c r="B10" i="2"/>
  <c r="E10" i="2" s="1"/>
  <c r="G9" i="2"/>
  <c r="B9" i="2"/>
  <c r="N9" i="2" s="1"/>
  <c r="H9" i="2" s="1"/>
  <c r="B8" i="2"/>
  <c r="M7" i="2"/>
  <c r="G7" i="2"/>
  <c r="E7" i="2"/>
  <c r="B7" i="2"/>
  <c r="N7" i="2" s="1"/>
  <c r="H7" i="2" s="1"/>
  <c r="M6" i="2"/>
  <c r="G6" i="2"/>
  <c r="B6" i="2"/>
  <c r="E6" i="2" s="1"/>
  <c r="G5" i="2"/>
  <c r="B5" i="2"/>
  <c r="N5" i="2" s="1"/>
  <c r="H5" i="2" s="1"/>
  <c r="B4" i="2"/>
  <c r="F4" i="1" s="1"/>
  <c r="N3" i="2"/>
  <c r="M3" i="2"/>
  <c r="H3" i="2"/>
  <c r="G3" i="2"/>
  <c r="E3" i="2"/>
  <c r="B3" i="2"/>
  <c r="B105" i="1"/>
  <c r="B104" i="1"/>
  <c r="B103" i="1"/>
  <c r="N102" i="1"/>
  <c r="M102" i="1"/>
  <c r="L102" i="1"/>
  <c r="K102" i="1"/>
  <c r="J102" i="1"/>
  <c r="H102" i="1"/>
  <c r="F102" i="1"/>
  <c r="E102" i="1"/>
  <c r="D102" i="1"/>
  <c r="N101" i="1"/>
  <c r="M101" i="1"/>
  <c r="L101" i="1"/>
  <c r="K101" i="1"/>
  <c r="J101" i="1"/>
  <c r="F101" i="1"/>
  <c r="E101" i="1"/>
  <c r="D101" i="1"/>
  <c r="N100" i="1"/>
  <c r="M100" i="1"/>
  <c r="L100" i="1"/>
  <c r="K100" i="1"/>
  <c r="J100" i="1"/>
  <c r="F100" i="1"/>
  <c r="E100" i="1"/>
  <c r="D100" i="1"/>
  <c r="N99" i="1"/>
  <c r="M99" i="1"/>
  <c r="L99" i="1"/>
  <c r="K99" i="1"/>
  <c r="J99" i="1"/>
  <c r="F99" i="1"/>
  <c r="E99" i="1"/>
  <c r="D99" i="1"/>
  <c r="N98" i="1"/>
  <c r="M98" i="1"/>
  <c r="L98" i="1"/>
  <c r="K98" i="1"/>
  <c r="J98" i="1"/>
  <c r="H98" i="1"/>
  <c r="F98" i="1"/>
  <c r="E98" i="1"/>
  <c r="D98" i="1"/>
  <c r="M97" i="1"/>
  <c r="L97" i="1"/>
  <c r="K97" i="1"/>
  <c r="J97" i="1"/>
  <c r="F97" i="1"/>
  <c r="E97" i="1"/>
  <c r="D97" i="1"/>
  <c r="N96" i="1"/>
  <c r="M96" i="1"/>
  <c r="L96" i="1"/>
  <c r="K96" i="1"/>
  <c r="J96" i="1"/>
  <c r="E96" i="1"/>
  <c r="D96" i="1"/>
  <c r="N95" i="1"/>
  <c r="M95" i="1"/>
  <c r="L95" i="1"/>
  <c r="K95" i="1"/>
  <c r="J95" i="1"/>
  <c r="F95" i="1"/>
  <c r="E95" i="1"/>
  <c r="D95" i="1"/>
  <c r="N94" i="1"/>
  <c r="M94" i="1"/>
  <c r="L94" i="1"/>
  <c r="K94" i="1"/>
  <c r="J94" i="1"/>
  <c r="H94" i="1"/>
  <c r="F94" i="1"/>
  <c r="E94" i="1"/>
  <c r="D94" i="1"/>
  <c r="N93" i="1"/>
  <c r="M93" i="1"/>
  <c r="L93" i="1"/>
  <c r="K93" i="1"/>
  <c r="J93" i="1"/>
  <c r="F93" i="1"/>
  <c r="E93" i="1"/>
  <c r="D93" i="1"/>
  <c r="N92" i="1"/>
  <c r="M92" i="1"/>
  <c r="L92" i="1"/>
  <c r="K92" i="1"/>
  <c r="J92" i="1"/>
  <c r="F92" i="1"/>
  <c r="E92" i="1"/>
  <c r="D92" i="1"/>
  <c r="N91" i="1"/>
  <c r="M91" i="1"/>
  <c r="L91" i="1"/>
  <c r="K91" i="1"/>
  <c r="J91" i="1"/>
  <c r="F91" i="1"/>
  <c r="E91" i="1"/>
  <c r="D91" i="1"/>
  <c r="N90" i="1"/>
  <c r="M90" i="1"/>
  <c r="L90" i="1"/>
  <c r="K90" i="1"/>
  <c r="J90" i="1"/>
  <c r="H90" i="1"/>
  <c r="F90" i="1"/>
  <c r="E90" i="1"/>
  <c r="D90" i="1"/>
  <c r="M89" i="1"/>
  <c r="L89" i="1"/>
  <c r="K89" i="1"/>
  <c r="J89" i="1"/>
  <c r="F89" i="1"/>
  <c r="E89" i="1"/>
  <c r="D89" i="1"/>
  <c r="N88" i="1"/>
  <c r="M88" i="1"/>
  <c r="L88" i="1"/>
  <c r="K88" i="1"/>
  <c r="J88" i="1"/>
  <c r="E88" i="1"/>
  <c r="D88" i="1"/>
  <c r="N87" i="1"/>
  <c r="M87" i="1"/>
  <c r="L87" i="1"/>
  <c r="K87" i="1"/>
  <c r="J87" i="1"/>
  <c r="F87" i="1"/>
  <c r="E87" i="1"/>
  <c r="D87" i="1"/>
  <c r="N86" i="1"/>
  <c r="M86" i="1"/>
  <c r="L86" i="1"/>
  <c r="K86" i="1"/>
  <c r="J86" i="1"/>
  <c r="H86" i="1"/>
  <c r="F86" i="1"/>
  <c r="E86" i="1"/>
  <c r="D86" i="1"/>
  <c r="N85" i="1"/>
  <c r="M85" i="1"/>
  <c r="L85" i="1"/>
  <c r="K85" i="1"/>
  <c r="J85" i="1"/>
  <c r="F85" i="1"/>
  <c r="E85" i="1"/>
  <c r="D85" i="1"/>
  <c r="N84" i="1"/>
  <c r="M84" i="1"/>
  <c r="L84" i="1"/>
  <c r="K84" i="1"/>
  <c r="J84" i="1"/>
  <c r="F84" i="1"/>
  <c r="E84" i="1"/>
  <c r="D84" i="1"/>
  <c r="N83" i="1"/>
  <c r="M83" i="1"/>
  <c r="L83" i="1"/>
  <c r="K83" i="1"/>
  <c r="J83" i="1"/>
  <c r="F83" i="1"/>
  <c r="E83" i="1"/>
  <c r="D83" i="1"/>
  <c r="N82" i="1"/>
  <c r="M82" i="1"/>
  <c r="L82" i="1"/>
  <c r="K82" i="1"/>
  <c r="J82" i="1"/>
  <c r="H82" i="1"/>
  <c r="F82" i="1"/>
  <c r="E82" i="1"/>
  <c r="D82" i="1"/>
  <c r="M81" i="1"/>
  <c r="L81" i="1"/>
  <c r="K81" i="1"/>
  <c r="J81" i="1"/>
  <c r="I81" i="1"/>
  <c r="F81" i="1"/>
  <c r="E81" i="1"/>
  <c r="D81" i="1"/>
  <c r="N80" i="1"/>
  <c r="M80" i="1"/>
  <c r="L80" i="1"/>
  <c r="K80" i="1"/>
  <c r="J80" i="1"/>
  <c r="E80" i="1"/>
  <c r="D80" i="1"/>
  <c r="N79" i="1"/>
  <c r="M79" i="1"/>
  <c r="L79" i="1"/>
  <c r="K79" i="1"/>
  <c r="J79" i="1"/>
  <c r="H79" i="1"/>
  <c r="G79" i="1"/>
  <c r="F79" i="1"/>
  <c r="E79" i="1"/>
  <c r="D79" i="1"/>
  <c r="N78" i="1"/>
  <c r="M78" i="1"/>
  <c r="L78" i="1"/>
  <c r="K78" i="1"/>
  <c r="J78" i="1"/>
  <c r="H78" i="1"/>
  <c r="F78" i="1"/>
  <c r="E78" i="1"/>
  <c r="D78" i="1"/>
  <c r="N77" i="1"/>
  <c r="M77" i="1"/>
  <c r="L77" i="1"/>
  <c r="K77" i="1"/>
  <c r="J77" i="1"/>
  <c r="F77" i="1"/>
  <c r="E77" i="1"/>
  <c r="D77" i="1"/>
  <c r="N76" i="1"/>
  <c r="M76" i="1"/>
  <c r="L76" i="1"/>
  <c r="K76" i="1"/>
  <c r="J76" i="1"/>
  <c r="F76" i="1"/>
  <c r="E76" i="1"/>
  <c r="D76" i="1"/>
  <c r="N75" i="1"/>
  <c r="M75" i="1"/>
  <c r="L75" i="1"/>
  <c r="K75" i="1"/>
  <c r="J75" i="1"/>
  <c r="I75" i="1"/>
  <c r="G75" i="1"/>
  <c r="F75" i="1"/>
  <c r="E75" i="1"/>
  <c r="D75" i="1"/>
  <c r="N74" i="1"/>
  <c r="M74" i="1"/>
  <c r="L74" i="1"/>
  <c r="K74" i="1"/>
  <c r="J74" i="1"/>
  <c r="H74" i="1"/>
  <c r="G74" i="1"/>
  <c r="F74" i="1"/>
  <c r="E74" i="1"/>
  <c r="D74" i="1"/>
  <c r="N73" i="1"/>
  <c r="M73" i="1"/>
  <c r="L73" i="1"/>
  <c r="K73" i="1"/>
  <c r="J73" i="1"/>
  <c r="I73" i="1"/>
  <c r="H73" i="1"/>
  <c r="F73" i="1"/>
  <c r="E73" i="1"/>
  <c r="D73" i="1"/>
  <c r="N72" i="1"/>
  <c r="M72" i="1"/>
  <c r="L72" i="1"/>
  <c r="K72" i="1"/>
  <c r="J72" i="1"/>
  <c r="F72" i="1"/>
  <c r="E72" i="1"/>
  <c r="D72" i="1"/>
  <c r="N71" i="1"/>
  <c r="M71" i="1"/>
  <c r="L71" i="1"/>
  <c r="K71" i="1"/>
  <c r="J71" i="1"/>
  <c r="I71" i="1"/>
  <c r="H71" i="1"/>
  <c r="G71" i="1"/>
  <c r="F71" i="1"/>
  <c r="E71" i="1"/>
  <c r="D71" i="1"/>
  <c r="N70" i="1"/>
  <c r="M70" i="1"/>
  <c r="L70" i="1"/>
  <c r="K70" i="1"/>
  <c r="J70" i="1"/>
  <c r="H70" i="1"/>
  <c r="G70" i="1"/>
  <c r="F70" i="1"/>
  <c r="E70" i="1"/>
  <c r="D70" i="1"/>
  <c r="N69" i="1"/>
  <c r="M69" i="1"/>
  <c r="L69" i="1"/>
  <c r="K69" i="1"/>
  <c r="J69" i="1"/>
  <c r="I69" i="1"/>
  <c r="H69" i="1"/>
  <c r="F69" i="1"/>
  <c r="E69" i="1"/>
  <c r="D69" i="1"/>
  <c r="N68" i="1"/>
  <c r="M68" i="1"/>
  <c r="L68" i="1"/>
  <c r="K68" i="1"/>
  <c r="J68" i="1"/>
  <c r="E68" i="1"/>
  <c r="D68" i="1"/>
  <c r="N67" i="1"/>
  <c r="M67" i="1"/>
  <c r="L67" i="1"/>
  <c r="K67" i="1"/>
  <c r="J67" i="1"/>
  <c r="H67" i="1"/>
  <c r="G67" i="1"/>
  <c r="F67" i="1"/>
  <c r="E67" i="1"/>
  <c r="D67" i="1"/>
  <c r="N66" i="1"/>
  <c r="M66" i="1"/>
  <c r="L66" i="1"/>
  <c r="K66" i="1"/>
  <c r="J66" i="1"/>
  <c r="H66" i="1"/>
  <c r="G66" i="1"/>
  <c r="F66" i="1"/>
  <c r="E66" i="1"/>
  <c r="D66" i="1"/>
  <c r="N65" i="1"/>
  <c r="M65" i="1"/>
  <c r="L65" i="1"/>
  <c r="K65" i="1"/>
  <c r="J65" i="1"/>
  <c r="F65" i="1"/>
  <c r="E65" i="1"/>
  <c r="D65" i="1"/>
  <c r="N64" i="1"/>
  <c r="M64" i="1"/>
  <c r="L64" i="1"/>
  <c r="K64" i="1"/>
  <c r="J64" i="1"/>
  <c r="F64" i="1"/>
  <c r="E64" i="1"/>
  <c r="D64" i="1"/>
  <c r="N63" i="1"/>
  <c r="M63" i="1"/>
  <c r="L63" i="1"/>
  <c r="K63" i="1"/>
  <c r="J63" i="1"/>
  <c r="H63" i="1"/>
  <c r="G63" i="1"/>
  <c r="F63" i="1"/>
  <c r="E63" i="1"/>
  <c r="D63" i="1"/>
  <c r="N62" i="1"/>
  <c r="M62" i="1"/>
  <c r="L62" i="1"/>
  <c r="K62" i="1"/>
  <c r="J62" i="1"/>
  <c r="H62" i="1"/>
  <c r="F62" i="1"/>
  <c r="E62" i="1"/>
  <c r="D62" i="1"/>
  <c r="N61" i="1"/>
  <c r="M61" i="1"/>
  <c r="L61" i="1"/>
  <c r="K61" i="1"/>
  <c r="J61" i="1"/>
  <c r="I61" i="1"/>
  <c r="H61" i="1"/>
  <c r="F61" i="1"/>
  <c r="E61" i="1"/>
  <c r="D61" i="1"/>
  <c r="N60" i="1"/>
  <c r="M60" i="1"/>
  <c r="L60" i="1"/>
  <c r="K60" i="1"/>
  <c r="J60" i="1"/>
  <c r="F60" i="1"/>
  <c r="E60" i="1"/>
  <c r="D60" i="1"/>
  <c r="N59" i="1"/>
  <c r="M59" i="1"/>
  <c r="L59" i="1"/>
  <c r="K59" i="1"/>
  <c r="J59" i="1"/>
  <c r="I59" i="1"/>
  <c r="H59" i="1"/>
  <c r="G59" i="1"/>
  <c r="F59" i="1"/>
  <c r="E59" i="1"/>
  <c r="D59" i="1"/>
  <c r="N58" i="1"/>
  <c r="M58" i="1"/>
  <c r="L58" i="1"/>
  <c r="K58" i="1"/>
  <c r="J58" i="1"/>
  <c r="H58" i="1"/>
  <c r="G58" i="1"/>
  <c r="F58" i="1"/>
  <c r="E58" i="1"/>
  <c r="D58" i="1"/>
  <c r="N57" i="1"/>
  <c r="M57" i="1"/>
  <c r="L57" i="1"/>
  <c r="K57" i="1"/>
  <c r="J57" i="1"/>
  <c r="I57" i="1"/>
  <c r="H57" i="1"/>
  <c r="F57" i="1"/>
  <c r="E57" i="1"/>
  <c r="D57" i="1"/>
  <c r="N56" i="1"/>
  <c r="M56" i="1"/>
  <c r="L56" i="1"/>
  <c r="K56" i="1"/>
  <c r="J56" i="1"/>
  <c r="F56" i="1"/>
  <c r="E56" i="1"/>
  <c r="D56" i="1"/>
  <c r="N55" i="1"/>
  <c r="M55" i="1"/>
  <c r="L55" i="1"/>
  <c r="K55" i="1"/>
  <c r="J55" i="1"/>
  <c r="H55" i="1"/>
  <c r="G55" i="1"/>
  <c r="F55" i="1"/>
  <c r="E55" i="1"/>
  <c r="D55" i="1"/>
  <c r="N54" i="1"/>
  <c r="M54" i="1"/>
  <c r="L54" i="1"/>
  <c r="K54" i="1"/>
  <c r="J54" i="1"/>
  <c r="H54" i="1"/>
  <c r="G54" i="1"/>
  <c r="F54" i="1"/>
  <c r="E54" i="1"/>
  <c r="D54" i="1"/>
  <c r="N53" i="1"/>
  <c r="M53" i="1"/>
  <c r="L53" i="1"/>
  <c r="K53" i="1"/>
  <c r="J53" i="1"/>
  <c r="I53" i="1"/>
  <c r="H53" i="1"/>
  <c r="F53" i="1"/>
  <c r="E53" i="1"/>
  <c r="D53" i="1"/>
  <c r="N52" i="1"/>
  <c r="M52" i="1"/>
  <c r="L52" i="1"/>
  <c r="K52" i="1"/>
  <c r="J52" i="1"/>
  <c r="F52" i="1"/>
  <c r="E52" i="1"/>
  <c r="D52" i="1"/>
  <c r="N51" i="1"/>
  <c r="M51" i="1"/>
  <c r="L51" i="1"/>
  <c r="K51" i="1"/>
  <c r="J51" i="1"/>
  <c r="I51" i="1"/>
  <c r="H51" i="1"/>
  <c r="G51" i="1"/>
  <c r="F51" i="1"/>
  <c r="E51" i="1"/>
  <c r="D51" i="1"/>
  <c r="N50" i="1"/>
  <c r="M50" i="1"/>
  <c r="L50" i="1"/>
  <c r="K50" i="1"/>
  <c r="J50" i="1"/>
  <c r="H50" i="1"/>
  <c r="G50" i="1"/>
  <c r="F50" i="1"/>
  <c r="E50" i="1"/>
  <c r="D50" i="1"/>
  <c r="N49" i="1"/>
  <c r="M49" i="1"/>
  <c r="L49" i="1"/>
  <c r="K49" i="1"/>
  <c r="J49" i="1"/>
  <c r="H49" i="1"/>
  <c r="F49" i="1"/>
  <c r="E49" i="1"/>
  <c r="D49" i="1"/>
  <c r="N48" i="1"/>
  <c r="M48" i="1"/>
  <c r="L48" i="1"/>
  <c r="K48" i="1"/>
  <c r="J48" i="1"/>
  <c r="E48" i="1"/>
  <c r="D48" i="1"/>
  <c r="N47" i="1"/>
  <c r="M47" i="1"/>
  <c r="L47" i="1"/>
  <c r="K47" i="1"/>
  <c r="J47" i="1"/>
  <c r="I47" i="1"/>
  <c r="H47" i="1"/>
  <c r="G47" i="1"/>
  <c r="F47" i="1"/>
  <c r="E47" i="1"/>
  <c r="D47" i="1"/>
  <c r="N46" i="1"/>
  <c r="M46" i="1"/>
  <c r="L46" i="1"/>
  <c r="K46" i="1"/>
  <c r="J46" i="1"/>
  <c r="H46" i="1"/>
  <c r="F46" i="1"/>
  <c r="E46" i="1"/>
  <c r="D46" i="1"/>
  <c r="N45" i="1"/>
  <c r="M45" i="1"/>
  <c r="L45" i="1"/>
  <c r="K45" i="1"/>
  <c r="J45" i="1"/>
  <c r="I45" i="1"/>
  <c r="H45" i="1"/>
  <c r="F45" i="1"/>
  <c r="E45" i="1"/>
  <c r="D45" i="1"/>
  <c r="N44" i="1"/>
  <c r="M44" i="1"/>
  <c r="L44" i="1"/>
  <c r="K44" i="1"/>
  <c r="J44" i="1"/>
  <c r="F44" i="1"/>
  <c r="E44" i="1"/>
  <c r="D44" i="1"/>
  <c r="N43" i="1"/>
  <c r="M43" i="1"/>
  <c r="L43" i="1"/>
  <c r="K43" i="1"/>
  <c r="J43" i="1"/>
  <c r="I43" i="1"/>
  <c r="H43" i="1"/>
  <c r="G43" i="1"/>
  <c r="F43" i="1"/>
  <c r="E43" i="1"/>
  <c r="D43" i="1"/>
  <c r="N42" i="1"/>
  <c r="M42" i="1"/>
  <c r="L42" i="1"/>
  <c r="K42" i="1"/>
  <c r="J42" i="1"/>
  <c r="H42" i="1"/>
  <c r="G42" i="1"/>
  <c r="F42" i="1"/>
  <c r="E42" i="1"/>
  <c r="D42" i="1"/>
  <c r="N41" i="1"/>
  <c r="M41" i="1"/>
  <c r="L41" i="1"/>
  <c r="K41" i="1"/>
  <c r="J41" i="1"/>
  <c r="I41" i="1"/>
  <c r="H41" i="1"/>
  <c r="F41" i="1"/>
  <c r="E41" i="1"/>
  <c r="D41" i="1"/>
  <c r="N40" i="1"/>
  <c r="M40" i="1"/>
  <c r="L40" i="1"/>
  <c r="K40" i="1"/>
  <c r="J40" i="1"/>
  <c r="F40" i="1"/>
  <c r="E40" i="1"/>
  <c r="D40" i="1"/>
  <c r="N39" i="1"/>
  <c r="M39" i="1"/>
  <c r="L39" i="1"/>
  <c r="K39" i="1"/>
  <c r="J39" i="1"/>
  <c r="H39" i="1"/>
  <c r="G39" i="1"/>
  <c r="F39" i="1"/>
  <c r="E39" i="1"/>
  <c r="D39" i="1"/>
  <c r="N38" i="1"/>
  <c r="M38" i="1"/>
  <c r="L38" i="1"/>
  <c r="K38" i="1"/>
  <c r="J38" i="1"/>
  <c r="H38" i="1"/>
  <c r="G38" i="1"/>
  <c r="F38" i="1"/>
  <c r="E38" i="1"/>
  <c r="D38" i="1"/>
  <c r="N37" i="1"/>
  <c r="M37" i="1"/>
  <c r="L37" i="1"/>
  <c r="K37" i="1"/>
  <c r="J37" i="1"/>
  <c r="I37" i="1"/>
  <c r="H37" i="1"/>
  <c r="F37" i="1"/>
  <c r="E37" i="1"/>
  <c r="D37" i="1"/>
  <c r="N36" i="1"/>
  <c r="M36" i="1"/>
  <c r="L36" i="1"/>
  <c r="K36" i="1"/>
  <c r="J36" i="1"/>
  <c r="F36" i="1"/>
  <c r="E36" i="1"/>
  <c r="D36" i="1"/>
  <c r="N35" i="1"/>
  <c r="M35" i="1"/>
  <c r="L35" i="1"/>
  <c r="K35" i="1"/>
  <c r="J35" i="1"/>
  <c r="I35" i="1"/>
  <c r="H35" i="1"/>
  <c r="G35" i="1"/>
  <c r="F35" i="1"/>
  <c r="E35" i="1"/>
  <c r="D35" i="1"/>
  <c r="N34" i="1"/>
  <c r="M34" i="1"/>
  <c r="L34" i="1"/>
  <c r="K34" i="1"/>
  <c r="J34" i="1"/>
  <c r="H34" i="1"/>
  <c r="G34" i="1"/>
  <c r="F34" i="1"/>
  <c r="E34" i="1"/>
  <c r="D34" i="1"/>
  <c r="N33" i="1"/>
  <c r="M33" i="1"/>
  <c r="L33" i="1"/>
  <c r="K33" i="1"/>
  <c r="J33" i="1"/>
  <c r="H33" i="1"/>
  <c r="F33" i="1"/>
  <c r="E33" i="1"/>
  <c r="D33" i="1"/>
  <c r="N32" i="1"/>
  <c r="M32" i="1"/>
  <c r="L32" i="1"/>
  <c r="K32" i="1"/>
  <c r="J32" i="1"/>
  <c r="E32" i="1"/>
  <c r="D32" i="1"/>
  <c r="N31" i="1"/>
  <c r="M31" i="1"/>
  <c r="L31" i="1"/>
  <c r="K31" i="1"/>
  <c r="J31" i="1"/>
  <c r="I31" i="1"/>
  <c r="H31" i="1"/>
  <c r="G31" i="1"/>
  <c r="F31" i="1"/>
  <c r="E31" i="1"/>
  <c r="D31" i="1"/>
  <c r="N30" i="1"/>
  <c r="M30" i="1"/>
  <c r="L30" i="1"/>
  <c r="K30" i="1"/>
  <c r="J30" i="1"/>
  <c r="H30" i="1"/>
  <c r="F30" i="1"/>
  <c r="E30" i="1"/>
  <c r="D30" i="1"/>
  <c r="N29" i="1"/>
  <c r="M29" i="1"/>
  <c r="L29" i="1"/>
  <c r="K29" i="1"/>
  <c r="J29" i="1"/>
  <c r="I29" i="1"/>
  <c r="H29" i="1"/>
  <c r="F29" i="1"/>
  <c r="E29" i="1"/>
  <c r="D29" i="1"/>
  <c r="N28" i="1"/>
  <c r="M28" i="1"/>
  <c r="L28" i="1"/>
  <c r="K28" i="1"/>
  <c r="J28" i="1"/>
  <c r="F28" i="1"/>
  <c r="E28" i="1"/>
  <c r="D28" i="1"/>
  <c r="N27" i="1"/>
  <c r="M27" i="1"/>
  <c r="L27" i="1"/>
  <c r="K27" i="1"/>
  <c r="J27" i="1"/>
  <c r="I27" i="1"/>
  <c r="H27" i="1"/>
  <c r="G27" i="1"/>
  <c r="F27" i="1"/>
  <c r="E27" i="1"/>
  <c r="D27" i="1"/>
  <c r="N26" i="1"/>
  <c r="M26" i="1"/>
  <c r="L26" i="1"/>
  <c r="K26" i="1"/>
  <c r="J26" i="1"/>
  <c r="H26" i="1"/>
  <c r="G26" i="1"/>
  <c r="F26" i="1"/>
  <c r="E26" i="1"/>
  <c r="D26" i="1"/>
  <c r="N25" i="1"/>
  <c r="M25" i="1"/>
  <c r="L25" i="1"/>
  <c r="K25" i="1"/>
  <c r="J25" i="1"/>
  <c r="I25" i="1"/>
  <c r="H25" i="1"/>
  <c r="F25" i="1"/>
  <c r="E25" i="1"/>
  <c r="D25" i="1"/>
  <c r="N24" i="1"/>
  <c r="M24" i="1"/>
  <c r="L24" i="1"/>
  <c r="K24" i="1"/>
  <c r="J24" i="1"/>
  <c r="F24" i="1"/>
  <c r="E24" i="1"/>
  <c r="D24" i="1"/>
  <c r="N23" i="1"/>
  <c r="M23" i="1"/>
  <c r="L23" i="1"/>
  <c r="K23" i="1"/>
  <c r="J23" i="1"/>
  <c r="H23" i="1"/>
  <c r="G23" i="1"/>
  <c r="F23" i="1"/>
  <c r="E23" i="1"/>
  <c r="D23" i="1"/>
  <c r="N22" i="1"/>
  <c r="M22" i="1"/>
  <c r="L22" i="1"/>
  <c r="K22" i="1"/>
  <c r="J22" i="1"/>
  <c r="H22" i="1"/>
  <c r="G22" i="1"/>
  <c r="F22" i="1"/>
  <c r="E22" i="1"/>
  <c r="D22" i="1"/>
  <c r="N21" i="1"/>
  <c r="M21" i="1"/>
  <c r="L21" i="1"/>
  <c r="K21" i="1"/>
  <c r="J21" i="1"/>
  <c r="I21" i="1"/>
  <c r="H21" i="1"/>
  <c r="F21" i="1"/>
  <c r="E21" i="1"/>
  <c r="D21" i="1"/>
  <c r="N20" i="1"/>
  <c r="M20" i="1"/>
  <c r="L20" i="1"/>
  <c r="K20" i="1"/>
  <c r="J20" i="1"/>
  <c r="F20" i="1"/>
  <c r="E20" i="1"/>
  <c r="D20" i="1"/>
  <c r="N19" i="1"/>
  <c r="M19" i="1"/>
  <c r="L19" i="1"/>
  <c r="K19" i="1"/>
  <c r="J19" i="1"/>
  <c r="I19" i="1"/>
  <c r="H19" i="1"/>
  <c r="G19" i="1"/>
  <c r="F19" i="1"/>
  <c r="E19" i="1"/>
  <c r="D19" i="1"/>
  <c r="N18" i="1"/>
  <c r="M18" i="1"/>
  <c r="L18" i="1"/>
  <c r="K18" i="1"/>
  <c r="J18" i="1"/>
  <c r="H18" i="1"/>
  <c r="G18" i="1"/>
  <c r="F18" i="1"/>
  <c r="E18" i="1"/>
  <c r="D18" i="1"/>
  <c r="N17" i="1"/>
  <c r="M17" i="1"/>
  <c r="L17" i="1"/>
  <c r="K17" i="1"/>
  <c r="J17" i="1"/>
  <c r="H17" i="1"/>
  <c r="F17" i="1"/>
  <c r="E17" i="1"/>
  <c r="D17" i="1"/>
  <c r="N16" i="1"/>
  <c r="M16" i="1"/>
  <c r="L16" i="1"/>
  <c r="K16" i="1"/>
  <c r="J16" i="1"/>
  <c r="E16" i="1"/>
  <c r="D16" i="1"/>
  <c r="N15" i="1"/>
  <c r="M15" i="1"/>
  <c r="L15" i="1"/>
  <c r="K15" i="1"/>
  <c r="J15" i="1"/>
  <c r="I15" i="1"/>
  <c r="H15" i="1"/>
  <c r="G15" i="1"/>
  <c r="F15" i="1"/>
  <c r="E15" i="1"/>
  <c r="D15" i="1"/>
  <c r="N14" i="1"/>
  <c r="M14" i="1"/>
  <c r="L14" i="1"/>
  <c r="K14" i="1"/>
  <c r="J14" i="1"/>
  <c r="H14" i="1"/>
  <c r="F14" i="1"/>
  <c r="E14" i="1"/>
  <c r="D14" i="1"/>
  <c r="N13" i="1"/>
  <c r="M13" i="1"/>
  <c r="L13" i="1"/>
  <c r="K13" i="1"/>
  <c r="J13" i="1"/>
  <c r="H13" i="1"/>
  <c r="F13" i="1"/>
  <c r="E13" i="1"/>
  <c r="D13" i="1"/>
  <c r="N12" i="1"/>
  <c r="M12" i="1"/>
  <c r="L12" i="1"/>
  <c r="K12" i="1"/>
  <c r="J12" i="1"/>
  <c r="F12" i="1"/>
  <c r="E12" i="1"/>
  <c r="D12" i="1"/>
  <c r="N11" i="1"/>
  <c r="M11" i="1"/>
  <c r="L11" i="1"/>
  <c r="K11" i="1"/>
  <c r="J11" i="1"/>
  <c r="H11" i="1"/>
  <c r="G11" i="1"/>
  <c r="F11" i="1"/>
  <c r="E11" i="1"/>
  <c r="D11" i="1"/>
  <c r="N10" i="1"/>
  <c r="M10" i="1"/>
  <c r="L10" i="1"/>
  <c r="K10" i="1"/>
  <c r="J10" i="1"/>
  <c r="H10" i="1"/>
  <c r="G10" i="1"/>
  <c r="F10" i="1"/>
  <c r="E10" i="1"/>
  <c r="D10" i="1"/>
  <c r="N9" i="1"/>
  <c r="M9" i="1"/>
  <c r="L9" i="1"/>
  <c r="K9" i="1"/>
  <c r="J9" i="1"/>
  <c r="I9" i="1"/>
  <c r="H9" i="1"/>
  <c r="F9" i="1"/>
  <c r="E9" i="1"/>
  <c r="D9" i="1"/>
  <c r="N8" i="1"/>
  <c r="M8" i="1"/>
  <c r="L8" i="1"/>
  <c r="K8" i="1"/>
  <c r="J8" i="1"/>
  <c r="F8" i="1"/>
  <c r="E8" i="1"/>
  <c r="D8" i="1"/>
  <c r="N7" i="1"/>
  <c r="M7" i="1"/>
  <c r="L7" i="1"/>
  <c r="K7" i="1"/>
  <c r="J7" i="1"/>
  <c r="I7" i="1"/>
  <c r="H7" i="1"/>
  <c r="G7" i="1"/>
  <c r="F7" i="1"/>
  <c r="E7" i="1"/>
  <c r="D7" i="1"/>
  <c r="N6" i="1"/>
  <c r="M6" i="1"/>
  <c r="L6" i="1"/>
  <c r="K6" i="1"/>
  <c r="J6" i="1"/>
  <c r="H6" i="1"/>
  <c r="G6" i="1"/>
  <c r="F6" i="1"/>
  <c r="E6" i="1"/>
  <c r="D6" i="1"/>
  <c r="N5" i="1"/>
  <c r="M5" i="1"/>
  <c r="L5" i="1"/>
  <c r="K5" i="1"/>
  <c r="J5" i="1"/>
  <c r="I5" i="1"/>
  <c r="H5" i="1"/>
  <c r="F5" i="1"/>
  <c r="E5" i="1"/>
  <c r="D5" i="1"/>
  <c r="N4" i="1"/>
  <c r="M4" i="1"/>
  <c r="L4" i="1"/>
  <c r="K4" i="1"/>
  <c r="J4" i="1"/>
  <c r="E4" i="1"/>
  <c r="D4" i="1"/>
  <c r="N3" i="1"/>
  <c r="M3" i="1"/>
  <c r="L3" i="1"/>
  <c r="K3" i="1"/>
  <c r="J3" i="1"/>
  <c r="I3" i="1"/>
  <c r="H3" i="1"/>
  <c r="G3" i="1"/>
  <c r="F3" i="1"/>
  <c r="E3" i="1"/>
  <c r="D3" i="1"/>
  <c r="N20" i="2" l="1"/>
  <c r="H20" i="2" s="1"/>
  <c r="I20" i="1" s="1"/>
  <c r="M20" i="2"/>
  <c r="G20" i="2"/>
  <c r="H20" i="1" s="1"/>
  <c r="E20" i="2"/>
  <c r="G20" i="1" s="1"/>
  <c r="N36" i="2"/>
  <c r="H36" i="2" s="1"/>
  <c r="I36" i="1" s="1"/>
  <c r="M36" i="2"/>
  <c r="G36" i="2"/>
  <c r="H36" i="1" s="1"/>
  <c r="E36" i="2"/>
  <c r="G36" i="1" s="1"/>
  <c r="N52" i="2"/>
  <c r="H52" i="2" s="1"/>
  <c r="I52" i="1" s="1"/>
  <c r="M52" i="2"/>
  <c r="G52" i="2"/>
  <c r="H52" i="1" s="1"/>
  <c r="E52" i="2"/>
  <c r="G52" i="1" s="1"/>
  <c r="N32" i="2"/>
  <c r="H32" i="2" s="1"/>
  <c r="I32" i="1" s="1"/>
  <c r="M32" i="2"/>
  <c r="G32" i="2"/>
  <c r="H32" i="1" s="1"/>
  <c r="E32" i="2"/>
  <c r="G32" i="1" s="1"/>
  <c r="N48" i="2"/>
  <c r="H48" i="2" s="1"/>
  <c r="I48" i="1" s="1"/>
  <c r="M48" i="2"/>
  <c r="G48" i="2"/>
  <c r="H48" i="1" s="1"/>
  <c r="E48" i="2"/>
  <c r="G48" i="1" s="1"/>
  <c r="N8" i="2"/>
  <c r="H8" i="2" s="1"/>
  <c r="I8" i="1" s="1"/>
  <c r="M8" i="2"/>
  <c r="G8" i="2"/>
  <c r="H8" i="1" s="1"/>
  <c r="E8" i="2"/>
  <c r="G8" i="1" s="1"/>
  <c r="N72" i="2"/>
  <c r="H72" i="2" s="1"/>
  <c r="I72" i="1" s="1"/>
  <c r="M72" i="2"/>
  <c r="G72" i="2"/>
  <c r="H72" i="1" s="1"/>
  <c r="E72" i="2"/>
  <c r="G72" i="1" s="1"/>
  <c r="N16" i="2"/>
  <c r="H16" i="2" s="1"/>
  <c r="I16" i="1" s="1"/>
  <c r="M16" i="2"/>
  <c r="G16" i="2"/>
  <c r="H16" i="1" s="1"/>
  <c r="E16" i="2"/>
  <c r="G16" i="1" s="1"/>
  <c r="N68" i="2"/>
  <c r="H68" i="2" s="1"/>
  <c r="I68" i="1" s="1"/>
  <c r="M68" i="2"/>
  <c r="G68" i="2"/>
  <c r="H68" i="1" s="1"/>
  <c r="E68" i="2"/>
  <c r="G68" i="1" s="1"/>
  <c r="N24" i="2"/>
  <c r="H24" i="2" s="1"/>
  <c r="I24" i="1" s="1"/>
  <c r="M24" i="2"/>
  <c r="G24" i="2"/>
  <c r="H24" i="1" s="1"/>
  <c r="E24" i="2"/>
  <c r="G24" i="1" s="1"/>
  <c r="N40" i="2"/>
  <c r="H40" i="2" s="1"/>
  <c r="I40" i="1" s="1"/>
  <c r="M40" i="2"/>
  <c r="G40" i="2"/>
  <c r="H40" i="1" s="1"/>
  <c r="E40" i="2"/>
  <c r="G40" i="1" s="1"/>
  <c r="N56" i="2"/>
  <c r="H56" i="2" s="1"/>
  <c r="I56" i="1" s="1"/>
  <c r="M56" i="2"/>
  <c r="G56" i="2"/>
  <c r="H56" i="1" s="1"/>
  <c r="E56" i="2"/>
  <c r="G56" i="1" s="1"/>
  <c r="N4" i="2"/>
  <c r="H4" i="2" s="1"/>
  <c r="I4" i="1" s="1"/>
  <c r="M4" i="2"/>
  <c r="G4" i="2"/>
  <c r="H4" i="1" s="1"/>
  <c r="E4" i="2"/>
  <c r="G4" i="1" s="1"/>
  <c r="N12" i="2"/>
  <c r="H12" i="2" s="1"/>
  <c r="I12" i="1" s="1"/>
  <c r="M12" i="2"/>
  <c r="G12" i="2"/>
  <c r="H12" i="1" s="1"/>
  <c r="E12" i="2"/>
  <c r="G12" i="1" s="1"/>
  <c r="N76" i="2"/>
  <c r="H76" i="2" s="1"/>
  <c r="I76" i="1" s="1"/>
  <c r="M76" i="2"/>
  <c r="G76" i="2"/>
  <c r="H76" i="1" s="1"/>
  <c r="E76" i="2"/>
  <c r="G76" i="1" s="1"/>
  <c r="N28" i="2"/>
  <c r="H28" i="2" s="1"/>
  <c r="I28" i="1" s="1"/>
  <c r="M28" i="2"/>
  <c r="G28" i="2"/>
  <c r="H28" i="1" s="1"/>
  <c r="E28" i="2"/>
  <c r="G28" i="1" s="1"/>
  <c r="N44" i="2"/>
  <c r="H44" i="2" s="1"/>
  <c r="I44" i="1" s="1"/>
  <c r="M44" i="2"/>
  <c r="G44" i="2"/>
  <c r="H44" i="1" s="1"/>
  <c r="E44" i="2"/>
  <c r="G44" i="1" s="1"/>
  <c r="N60" i="2"/>
  <c r="H60" i="2" s="1"/>
  <c r="I60" i="1" s="1"/>
  <c r="M60" i="2"/>
  <c r="G60" i="2"/>
  <c r="H60" i="1" s="1"/>
  <c r="E60" i="2"/>
  <c r="G60" i="1" s="1"/>
  <c r="N80" i="2"/>
  <c r="H80" i="2" s="1"/>
  <c r="I80" i="1" s="1"/>
  <c r="M80" i="2"/>
  <c r="F80" i="1"/>
  <c r="G80" i="2"/>
  <c r="H80" i="1" s="1"/>
  <c r="E80" i="2"/>
  <c r="G80" i="1" s="1"/>
  <c r="N84" i="2"/>
  <c r="H84" i="2" s="1"/>
  <c r="I84" i="1" s="1"/>
  <c r="M84" i="2"/>
  <c r="G84" i="2"/>
  <c r="H84" i="1" s="1"/>
  <c r="E84" i="2"/>
  <c r="G84" i="1" s="1"/>
  <c r="N88" i="2"/>
  <c r="H88" i="2" s="1"/>
  <c r="I88" i="1" s="1"/>
  <c r="M88" i="2"/>
  <c r="F88" i="1"/>
  <c r="G88" i="2"/>
  <c r="H88" i="1" s="1"/>
  <c r="E88" i="2"/>
  <c r="G88" i="1" s="1"/>
  <c r="N92" i="2"/>
  <c r="H92" i="2" s="1"/>
  <c r="I92" i="1" s="1"/>
  <c r="M92" i="2"/>
  <c r="G92" i="2"/>
  <c r="H92" i="1" s="1"/>
  <c r="E92" i="2"/>
  <c r="G92" i="1" s="1"/>
  <c r="N96" i="2"/>
  <c r="H96" i="2" s="1"/>
  <c r="I96" i="1" s="1"/>
  <c r="M96" i="2"/>
  <c r="F96" i="1"/>
  <c r="G96" i="2"/>
  <c r="H96" i="1" s="1"/>
  <c r="E96" i="2"/>
  <c r="G96" i="1" s="1"/>
  <c r="N100" i="2"/>
  <c r="H100" i="2" s="1"/>
  <c r="I100" i="1" s="1"/>
  <c r="M100" i="2"/>
  <c r="G100" i="2"/>
  <c r="H100" i="1" s="1"/>
  <c r="E100" i="2"/>
  <c r="G100" i="1" s="1"/>
  <c r="F16" i="1"/>
  <c r="F32" i="1"/>
  <c r="F48" i="1"/>
  <c r="N64" i="2"/>
  <c r="H64" i="2" s="1"/>
  <c r="I64" i="1" s="1"/>
  <c r="M64" i="2"/>
  <c r="G64" i="2"/>
  <c r="H64" i="1" s="1"/>
  <c r="E64" i="2"/>
  <c r="G64" i="1" s="1"/>
  <c r="E5" i="2"/>
  <c r="G5" i="1" s="1"/>
  <c r="E9" i="2"/>
  <c r="G9" i="1" s="1"/>
  <c r="E13" i="2"/>
  <c r="G13" i="1" s="1"/>
  <c r="E17" i="2"/>
  <c r="G17" i="1" s="1"/>
  <c r="E21" i="2"/>
  <c r="G21" i="1" s="1"/>
  <c r="E25" i="2"/>
  <c r="G25" i="1" s="1"/>
  <c r="E29" i="2"/>
  <c r="G29" i="1" s="1"/>
  <c r="E33" i="2"/>
  <c r="G33" i="1" s="1"/>
  <c r="E37" i="2"/>
  <c r="G37" i="1" s="1"/>
  <c r="E41" i="2"/>
  <c r="G41" i="1" s="1"/>
  <c r="E45" i="2"/>
  <c r="G45" i="1" s="1"/>
  <c r="E49" i="2"/>
  <c r="G49" i="1" s="1"/>
  <c r="E53" i="2"/>
  <c r="G53" i="1" s="1"/>
  <c r="E57" i="2"/>
  <c r="G57" i="1" s="1"/>
  <c r="E61" i="2"/>
  <c r="G61" i="1" s="1"/>
  <c r="N63" i="2"/>
  <c r="H63" i="2" s="1"/>
  <c r="I63" i="1" s="1"/>
  <c r="E65" i="2"/>
  <c r="G65" i="1" s="1"/>
  <c r="E69" i="2"/>
  <c r="G69" i="1" s="1"/>
  <c r="E73" i="2"/>
  <c r="G73" i="1" s="1"/>
  <c r="E77" i="2"/>
  <c r="G77" i="1" s="1"/>
  <c r="N79" i="2"/>
  <c r="H79" i="2" s="1"/>
  <c r="I79" i="1" s="1"/>
  <c r="E81" i="2"/>
  <c r="G81" i="1" s="1"/>
  <c r="N83" i="2"/>
  <c r="H83" i="2" s="1"/>
  <c r="I83" i="1" s="1"/>
  <c r="E85" i="2"/>
  <c r="G85" i="1" s="1"/>
  <c r="N87" i="2"/>
  <c r="H87" i="2" s="1"/>
  <c r="I87" i="1" s="1"/>
  <c r="E89" i="2"/>
  <c r="G89" i="1" s="1"/>
  <c r="N91" i="2"/>
  <c r="H91" i="2" s="1"/>
  <c r="I91" i="1" s="1"/>
  <c r="E93" i="2"/>
  <c r="G93" i="1" s="1"/>
  <c r="N95" i="2"/>
  <c r="H95" i="2" s="1"/>
  <c r="I95" i="1" s="1"/>
  <c r="E97" i="2"/>
  <c r="G97" i="1" s="1"/>
  <c r="N99" i="2"/>
  <c r="H99" i="2" s="1"/>
  <c r="I99" i="1" s="1"/>
  <c r="E101" i="2"/>
  <c r="G101" i="1" s="1"/>
  <c r="N6" i="2"/>
  <c r="H6" i="2" s="1"/>
  <c r="I6" i="1" s="1"/>
  <c r="N10" i="2"/>
  <c r="H10" i="2" s="1"/>
  <c r="I10" i="1" s="1"/>
  <c r="N14" i="2"/>
  <c r="H14" i="2" s="1"/>
  <c r="I14" i="1" s="1"/>
  <c r="N18" i="2"/>
  <c r="H18" i="2" s="1"/>
  <c r="I18" i="1" s="1"/>
  <c r="N22" i="2"/>
  <c r="H22" i="2" s="1"/>
  <c r="I22" i="1" s="1"/>
  <c r="N26" i="2"/>
  <c r="H26" i="2" s="1"/>
  <c r="I26" i="1" s="1"/>
  <c r="N30" i="2"/>
  <c r="H30" i="2" s="1"/>
  <c r="I30" i="1" s="1"/>
  <c r="N34" i="2"/>
  <c r="H34" i="2" s="1"/>
  <c r="I34" i="1" s="1"/>
  <c r="N38" i="2"/>
  <c r="H38" i="2" s="1"/>
  <c r="I38" i="1" s="1"/>
  <c r="N42" i="2"/>
  <c r="H42" i="2" s="1"/>
  <c r="I42" i="1" s="1"/>
  <c r="N46" i="2"/>
  <c r="H46" i="2" s="1"/>
  <c r="I46" i="1" s="1"/>
  <c r="N50" i="2"/>
  <c r="H50" i="2" s="1"/>
  <c r="I50" i="1" s="1"/>
  <c r="N54" i="2"/>
  <c r="H54" i="2" s="1"/>
  <c r="I54" i="1" s="1"/>
  <c r="N58" i="2"/>
  <c r="H58" i="2" s="1"/>
  <c r="I58" i="1" s="1"/>
  <c r="N62" i="2"/>
  <c r="H62" i="2" s="1"/>
  <c r="I62" i="1" s="1"/>
  <c r="N66" i="2"/>
  <c r="H66" i="2" s="1"/>
  <c r="I66" i="1" s="1"/>
  <c r="N70" i="2"/>
  <c r="H70" i="2" s="1"/>
  <c r="I70" i="1" s="1"/>
  <c r="N74" i="2"/>
  <c r="H74" i="2" s="1"/>
  <c r="I74" i="1" s="1"/>
  <c r="N78" i="2"/>
  <c r="H78" i="2" s="1"/>
  <c r="I78" i="1" s="1"/>
  <c r="N82" i="2"/>
  <c r="H82" i="2" s="1"/>
  <c r="I82" i="1" s="1"/>
  <c r="N86" i="2"/>
  <c r="H86" i="2" s="1"/>
  <c r="I86" i="1" s="1"/>
  <c r="N90" i="2"/>
  <c r="H90" i="2" s="1"/>
  <c r="I90" i="1" s="1"/>
  <c r="N94" i="2"/>
  <c r="H94" i="2" s="1"/>
  <c r="I94" i="1" s="1"/>
  <c r="N98" i="2"/>
  <c r="H98" i="2" s="1"/>
  <c r="I98" i="1" s="1"/>
  <c r="N102" i="2"/>
  <c r="H102" i="2" s="1"/>
  <c r="I102" i="1" s="1"/>
  <c r="M5" i="2"/>
  <c r="M9" i="2"/>
  <c r="M17" i="2"/>
  <c r="M21" i="2"/>
  <c r="M25" i="2"/>
  <c r="M29" i="2"/>
  <c r="M33" i="2"/>
  <c r="M37" i="2"/>
  <c r="M41" i="2"/>
  <c r="M45" i="2"/>
  <c r="M49" i="2"/>
  <c r="M53" i="2"/>
  <c r="M57" i="2"/>
  <c r="M61" i="2"/>
  <c r="M65" i="2"/>
  <c r="M69" i="2"/>
  <c r="M73" i="2"/>
  <c r="M77" i="2"/>
  <c r="M81" i="2"/>
  <c r="M85" i="2"/>
  <c r="M89" i="2"/>
  <c r="M93" i="2"/>
  <c r="M97" i="2"/>
  <c r="M101" i="2"/>
  <c r="E83" i="2"/>
  <c r="G83" i="1" s="1"/>
  <c r="E87" i="2"/>
  <c r="G87" i="1" s="1"/>
  <c r="E91" i="2"/>
  <c r="G91" i="1" s="1"/>
  <c r="E95" i="2"/>
  <c r="G95" i="1" s="1"/>
  <c r="E99" i="2"/>
  <c r="G99" i="1" s="1"/>
</calcChain>
</file>

<file path=xl/sharedStrings.xml><?xml version="1.0" encoding="utf-8"?>
<sst xmlns="http://schemas.openxmlformats.org/spreadsheetml/2006/main" count="52" uniqueCount="39">
  <si>
    <t>DISTRICT</t>
  </si>
  <si>
    <t>Assigned</t>
  </si>
  <si>
    <t>Total Pop</t>
  </si>
  <si>
    <t>Unassigned</t>
  </si>
  <si>
    <t>Total Population Tabulation</t>
  </si>
  <si>
    <t>All Persons</t>
  </si>
  <si>
    <t>Target</t>
  </si>
  <si>
    <t>Dev.</t>
  </si>
  <si>
    <t>Difference</t>
  </si>
  <si>
    <t>Racial Demographics as a Percent of  Total Population</t>
  </si>
  <si>
    <t>White</t>
  </si>
  <si>
    <t>Black</t>
  </si>
  <si>
    <t>Hispanic</t>
  </si>
  <si>
    <t>Minority</t>
  </si>
  <si>
    <t>Percent</t>
  </si>
  <si>
    <t>Voting Age</t>
  </si>
  <si>
    <t>Racial Demographics as a percent of VAP</t>
  </si>
  <si>
    <t>Total</t>
  </si>
  <si>
    <t>White Alone</t>
  </si>
  <si>
    <t>Black Alone</t>
  </si>
  <si>
    <t>% Black</t>
  </si>
  <si>
    <t>% Hispanic</t>
  </si>
  <si>
    <t>% Minority</t>
  </si>
  <si>
    <t>Amer Indian</t>
  </si>
  <si>
    <t>Asian</t>
  </si>
  <si>
    <t>Non Hisp Other</t>
  </si>
  <si>
    <t>One Race</t>
  </si>
  <si>
    <t>Non White</t>
  </si>
  <si>
    <t>Voting Age Persons</t>
  </si>
  <si>
    <t>VA Persons</t>
  </si>
  <si>
    <t>VA White</t>
  </si>
  <si>
    <t>VA Black</t>
  </si>
  <si>
    <t>VA Hispanic</t>
  </si>
  <si>
    <t>VA Non Hisp</t>
  </si>
  <si>
    <t>VA Non Hisp White</t>
  </si>
  <si>
    <t>VA Asian</t>
  </si>
  <si>
    <t>VA Non Hisp Other</t>
  </si>
  <si>
    <t>VA Minority</t>
  </si>
  <si>
    <t>VA one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</si>
</sst>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Red][&gt;=0.05]\▼0.0%;[Red][&lt;-0.05]0.0%\▲;[Blue]0.00%\✓"/>
  </numFmts>
  <fonts count="15" x14ac:knownFonts="1">
    <font>
      <sz val="10"/>
      <color theme="1"/>
      <name val="Arial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80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9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39997558519241921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99CCFF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</cellStyleXfs>
  <cellXfs count="72">
    <xf numFmtId="0" fontId="0" fillId="0" borderId="0" xfId="0" applyNumberFormat="1" applyFont="1" applyFill="1" applyBorder="1" applyAlignment="1" applyProtection="1"/>
    <xf numFmtId="0" fontId="0" fillId="10" borderId="0" xfId="0" applyFont="1" applyFill="1"/>
    <xf numFmtId="0" fontId="3" fillId="11" borderId="0" xfId="0" applyFont="1" applyFill="1" applyAlignment="1" applyProtection="1">
      <alignment horizontal="center"/>
      <protection locked="0"/>
    </xf>
    <xf numFmtId="0" fontId="3" fillId="11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5" fillId="13" borderId="0" xfId="0" applyFont="1" applyFill="1"/>
    <xf numFmtId="3" fontId="6" fillId="14" borderId="0" xfId="0" applyNumberFormat="1" applyFont="1" applyFill="1"/>
    <xf numFmtId="3" fontId="6" fillId="0" borderId="0" xfId="0" applyNumberFormat="1" applyFont="1"/>
    <xf numFmtId="0" fontId="7" fillId="12" borderId="0" xfId="0" applyFont="1" applyFill="1" applyAlignment="1">
      <alignment horizontal="center"/>
    </xf>
    <xf numFmtId="1" fontId="7" fillId="12" borderId="0" xfId="0" applyNumberFormat="1" applyFont="1" applyFill="1" applyAlignment="1">
      <alignment horizontal="center"/>
    </xf>
    <xf numFmtId="0" fontId="8" fillId="13" borderId="1" xfId="0" applyFont="1" applyFill="1" applyBorder="1"/>
    <xf numFmtId="0" fontId="8" fillId="13" borderId="0" xfId="0" applyFont="1" applyFill="1"/>
    <xf numFmtId="3" fontId="6" fillId="14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2" borderId="0" xfId="1" applyFont="1" applyFill="1" applyAlignment="1">
      <alignment horizontal="center"/>
    </xf>
    <xf numFmtId="10" fontId="6" fillId="15" borderId="0" xfId="1" applyNumberFormat="1" applyFont="1" applyFill="1" applyAlignment="1">
      <alignment horizontal="center"/>
    </xf>
    <xf numFmtId="10" fontId="6" fillId="0" borderId="0" xfId="0" applyNumberFormat="1" applyFont="1" applyAlignment="1">
      <alignment horizontal="center"/>
    </xf>
    <xf numFmtId="10" fontId="6" fillId="15" borderId="0" xfId="0" applyNumberFormat="1" applyFont="1" applyFill="1" applyAlignment="1">
      <alignment horizontal="center"/>
    </xf>
    <xf numFmtId="0" fontId="9" fillId="3" borderId="0" xfId="2" applyFont="1" applyFill="1" applyAlignment="1">
      <alignment horizontal="center"/>
    </xf>
    <xf numFmtId="10" fontId="6" fillId="15" borderId="0" xfId="2" applyNumberFormat="1" applyFont="1" applyFill="1" applyAlignment="1">
      <alignment horizontal="center"/>
    </xf>
    <xf numFmtId="0" fontId="9" fillId="4" borderId="0" xfId="3" applyFont="1" applyFill="1" applyAlignment="1">
      <alignment horizontal="center"/>
    </xf>
    <xf numFmtId="10" fontId="6" fillId="15" borderId="0" xfId="3" applyNumberFormat="1" applyFont="1" applyFill="1" applyAlignment="1">
      <alignment horizontal="center"/>
    </xf>
    <xf numFmtId="0" fontId="9" fillId="5" borderId="0" xfId="4" applyFont="1" applyFill="1" applyAlignment="1">
      <alignment horizontal="center"/>
    </xf>
    <xf numFmtId="10" fontId="6" fillId="15" borderId="0" xfId="4" applyNumberFormat="1" applyFont="1" applyFill="1" applyAlignment="1">
      <alignment horizontal="center"/>
    </xf>
    <xf numFmtId="0" fontId="10" fillId="16" borderId="0" xfId="5" applyFont="1" applyFill="1" applyAlignment="1">
      <alignment horizontal="center"/>
    </xf>
    <xf numFmtId="0" fontId="9" fillId="17" borderId="0" xfId="5" applyFont="1" applyFill="1" applyAlignment="1">
      <alignment horizontal="center"/>
    </xf>
    <xf numFmtId="10" fontId="6" fillId="17" borderId="0" xfId="5" applyNumberFormat="1" applyFont="1" applyFill="1" applyAlignment="1">
      <alignment horizontal="center"/>
    </xf>
    <xf numFmtId="10" fontId="6" fillId="17" borderId="0" xfId="0" applyNumberFormat="1" applyFont="1" applyFill="1" applyAlignment="1">
      <alignment horizontal="center"/>
    </xf>
    <xf numFmtId="0" fontId="9" fillId="7" borderId="0" xfId="6" applyFont="1" applyFill="1" applyAlignment="1">
      <alignment horizontal="center"/>
    </xf>
    <xf numFmtId="10" fontId="6" fillId="9" borderId="0" xfId="6" applyNumberFormat="1" applyFont="1" applyFill="1" applyAlignment="1">
      <alignment horizontal="center"/>
    </xf>
    <xf numFmtId="10" fontId="6" fillId="9" borderId="0" xfId="0" applyNumberFormat="1" applyFont="1" applyFill="1" applyAlignment="1">
      <alignment horizontal="center"/>
    </xf>
    <xf numFmtId="0" fontId="9" fillId="8" borderId="0" xfId="7" applyFont="1" applyFill="1" applyAlignment="1">
      <alignment horizontal="center"/>
    </xf>
    <xf numFmtId="10" fontId="6" fillId="9" borderId="0" xfId="7" applyNumberFormat="1" applyFont="1" applyFill="1" applyAlignment="1">
      <alignment horizontal="center"/>
    </xf>
    <xf numFmtId="0" fontId="9" fillId="19" borderId="0" xfId="8" applyFont="1" applyFill="1" applyAlignment="1">
      <alignment horizontal="center"/>
    </xf>
    <xf numFmtId="10" fontId="6" fillId="9" borderId="0" xfId="8" applyNumberFormat="1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11" fillId="0" borderId="0" xfId="0" applyFont="1"/>
    <xf numFmtId="0" fontId="0" fillId="20" borderId="0" xfId="0" applyFont="1" applyFill="1"/>
    <xf numFmtId="0" fontId="0" fillId="0" borderId="0" xfId="0" applyFont="1"/>
    <xf numFmtId="0" fontId="10" fillId="21" borderId="0" xfId="0" applyFont="1" applyFill="1" applyAlignment="1">
      <alignment horizontal="center"/>
    </xf>
    <xf numFmtId="0" fontId="10" fillId="18" borderId="0" xfId="0" applyFont="1" applyFill="1" applyAlignment="1">
      <alignment horizontal="center"/>
    </xf>
    <xf numFmtId="0" fontId="12" fillId="22" borderId="0" xfId="0" applyFont="1" applyFill="1" applyAlignment="1">
      <alignment horizontal="center"/>
    </xf>
    <xf numFmtId="3" fontId="0" fillId="20" borderId="0" xfId="0" applyNumberFormat="1" applyFont="1" applyFill="1"/>
    <xf numFmtId="3" fontId="0" fillId="0" borderId="0" xfId="0" applyNumberFormat="1" applyFont="1"/>
    <xf numFmtId="0" fontId="10" fillId="20" borderId="0" xfId="0" applyFont="1" applyFill="1" applyAlignment="1">
      <alignment horizontal="center"/>
    </xf>
    <xf numFmtId="0" fontId="12" fillId="23" borderId="0" xfId="0" applyFont="1" applyFill="1" applyAlignment="1">
      <alignment horizontal="center"/>
    </xf>
    <xf numFmtId="164" fontId="0" fillId="20" borderId="0" xfId="0" applyNumberFormat="1" applyFont="1" applyFill="1"/>
    <xf numFmtId="164" fontId="0" fillId="0" borderId="0" xfId="0" applyNumberFormat="1" applyFont="1"/>
    <xf numFmtId="0" fontId="10" fillId="24" borderId="0" xfId="0" applyFont="1" applyFill="1" applyAlignment="1">
      <alignment horizontal="center"/>
    </xf>
    <xf numFmtId="0" fontId="12" fillId="25" borderId="0" xfId="0" applyFont="1" applyFill="1" applyAlignment="1">
      <alignment horizontal="center"/>
    </xf>
    <xf numFmtId="164" fontId="0" fillId="24" borderId="0" xfId="0" applyNumberFormat="1" applyFont="1" applyFill="1"/>
    <xf numFmtId="10" fontId="10" fillId="26" borderId="0" xfId="0" applyNumberFormat="1" applyFont="1" applyFill="1" applyAlignment="1">
      <alignment horizontal="center"/>
    </xf>
    <xf numFmtId="10" fontId="10" fillId="27" borderId="0" xfId="0" applyNumberFormat="1" applyFont="1" applyFill="1" applyAlignment="1">
      <alignment horizontal="center"/>
    </xf>
    <xf numFmtId="10" fontId="0" fillId="26" borderId="0" xfId="0" applyNumberFormat="1" applyFont="1" applyFill="1"/>
    <xf numFmtId="10" fontId="0" fillId="0" borderId="0" xfId="0" applyNumberFormat="1" applyFont="1"/>
    <xf numFmtId="0" fontId="10" fillId="12" borderId="0" xfId="0" applyFont="1" applyFill="1" applyAlignment="1">
      <alignment horizontal="center"/>
    </xf>
    <xf numFmtId="3" fontId="0" fillId="28" borderId="0" xfId="0" applyNumberFormat="1" applyFont="1" applyFill="1"/>
    <xf numFmtId="0" fontId="10" fillId="16" borderId="0" xfId="0" applyFont="1" applyFill="1" applyAlignment="1">
      <alignment horizontal="center"/>
    </xf>
    <xf numFmtId="0" fontId="12" fillId="17" borderId="0" xfId="0" applyFont="1" applyFill="1" applyAlignment="1">
      <alignment horizontal="center"/>
    </xf>
    <xf numFmtId="3" fontId="0" fillId="16" borderId="0" xfId="0" applyNumberFormat="1" applyFont="1" applyFill="1"/>
    <xf numFmtId="0" fontId="9" fillId="10" borderId="0" xfId="0" applyFont="1" applyFill="1" applyAlignment="1">
      <alignment horizontal="center"/>
    </xf>
    <xf numFmtId="0" fontId="6" fillId="21" borderId="0" xfId="0" applyFont="1" applyFill="1"/>
    <xf numFmtId="0" fontId="14" fillId="19" borderId="0" xfId="0" applyFont="1" applyFill="1" applyAlignment="1">
      <alignment horizontal="center"/>
    </xf>
    <xf numFmtId="3" fontId="6" fillId="20" borderId="0" xfId="0" applyNumberFormat="1" applyFont="1" applyFill="1"/>
    <xf numFmtId="165" fontId="6" fillId="14" borderId="0" xfId="0" applyNumberFormat="1" applyFont="1" applyFill="1"/>
    <xf numFmtId="165" fontId="6" fillId="0" borderId="0" xfId="0" applyNumberFormat="1" applyFont="1"/>
    <xf numFmtId="0" fontId="4" fillId="12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4" fillId="18" borderId="0" xfId="0" applyFont="1" applyFill="1" applyAlignment="1">
      <alignment horizontal="center"/>
    </xf>
    <xf numFmtId="0" fontId="10" fillId="20" borderId="0" xfId="0" applyFont="1" applyFill="1" applyAlignment="1">
      <alignment horizontal="center"/>
    </xf>
    <xf numFmtId="0" fontId="10" fillId="28" borderId="0" xfId="0" applyFont="1" applyFill="1" applyAlignment="1">
      <alignment horizontal="center"/>
    </xf>
    <xf numFmtId="0" fontId="13" fillId="29" borderId="0" xfId="0" applyFont="1" applyFill="1" applyAlignment="1">
      <alignment horizontal="center"/>
    </xf>
  </cellXfs>
  <cellStyles count="9">
    <cellStyle name="20% - Accent1" xfId="8" builtinId="30"/>
    <cellStyle name="20% - Accent4" xfId="5" builtinId="42"/>
    <cellStyle name="20% - Accent6" xfId="4" builtinId="50"/>
    <cellStyle name="40% - Accent1" xfId="7" builtinId="31"/>
    <cellStyle name="40% - Accent6" xfId="3" builtinId="51"/>
    <cellStyle name="60% - Accent1" xfId="6" builtinId="32"/>
    <cellStyle name="60% - Accent6" xfId="2" builtinId="52"/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05"/>
  <sheetViews>
    <sheetView showRowColHeaders="0" zoomScale="120" workbookViewId="0">
      <pane xSplit="1" ySplit="2" topLeftCell="B3" activePane="bottomRight" state="frozen"/>
      <selection pane="topRight"/>
      <selection pane="bottomLeft"/>
      <selection pane="bottomRight" activeCell="E107" sqref="E107"/>
    </sheetView>
  </sheetViews>
  <sheetFormatPr defaultColWidth="9.33203125" defaultRowHeight="13.2" x14ac:dyDescent="0.25"/>
  <cols>
    <col min="1" max="1" width="12.88671875" customWidth="1"/>
    <col min="2" max="2" width="12" style="38" customWidth="1"/>
    <col min="3" max="3" width="11" style="38" customWidth="1"/>
    <col min="4" max="4" width="9.88671875" style="38" customWidth="1"/>
    <col min="5" max="5" width="11" style="38" customWidth="1"/>
    <col min="6" max="10" width="13.6640625" style="38" customWidth="1"/>
    <col min="11" max="11" width="14.6640625" style="38" customWidth="1"/>
    <col min="12" max="12" width="10.6640625" style="38" customWidth="1"/>
    <col min="13" max="13" width="11.33203125" style="38" customWidth="1"/>
    <col min="14" max="14" width="10.88671875" style="38" customWidth="1"/>
    <col min="15" max="120" width="9.109375" style="38" bestFit="1"/>
    <col min="121" max="16384" width="9.33203125" style="38"/>
  </cols>
  <sheetData>
    <row r="1" spans="1:104" s="37" customFormat="1" ht="18.75" customHeight="1" x14ac:dyDescent="0.3">
      <c r="A1" s="1"/>
      <c r="B1" s="66" t="s">
        <v>4</v>
      </c>
      <c r="C1" s="66"/>
      <c r="D1" s="66"/>
      <c r="E1" s="66"/>
      <c r="F1" s="67" t="s">
        <v>9</v>
      </c>
      <c r="G1" s="67"/>
      <c r="H1" s="67"/>
      <c r="I1" s="67"/>
      <c r="J1" s="24" t="s">
        <v>14</v>
      </c>
      <c r="K1" s="68" t="s">
        <v>16</v>
      </c>
      <c r="L1" s="68"/>
      <c r="M1" s="68"/>
      <c r="N1" s="68"/>
    </row>
    <row r="2" spans="1:104" ht="15.75" customHeight="1" x14ac:dyDescent="0.3">
      <c r="A2" s="2" t="s">
        <v>0</v>
      </c>
      <c r="B2" s="5" t="s">
        <v>5</v>
      </c>
      <c r="C2" s="10" t="s">
        <v>6</v>
      </c>
      <c r="D2" s="11" t="s">
        <v>7</v>
      </c>
      <c r="E2" s="10" t="s">
        <v>8</v>
      </c>
      <c r="F2" s="14" t="s">
        <v>10</v>
      </c>
      <c r="G2" s="18" t="s">
        <v>11</v>
      </c>
      <c r="H2" s="20" t="s">
        <v>12</v>
      </c>
      <c r="I2" s="22" t="s">
        <v>13</v>
      </c>
      <c r="J2" s="25" t="s">
        <v>15</v>
      </c>
      <c r="K2" s="28" t="s">
        <v>10</v>
      </c>
      <c r="L2" s="31" t="s">
        <v>11</v>
      </c>
      <c r="M2" s="33" t="s">
        <v>12</v>
      </c>
      <c r="N2" s="35" t="s">
        <v>13</v>
      </c>
    </row>
    <row r="3" spans="1:104" ht="15" customHeight="1" x14ac:dyDescent="0.3">
      <c r="A3" s="2">
        <v>1</v>
      </c>
      <c r="B3" s="6">
        <v>30815</v>
      </c>
      <c r="C3" s="6">
        <v>30115.24</v>
      </c>
      <c r="D3" s="64">
        <f t="shared" ref="D3:D34" si="0">(B3-C3)/C3</f>
        <v>2.323607582074718E-2</v>
      </c>
      <c r="E3" s="12">
        <f t="shared" ref="E3:E34" si="1">B3-C3</f>
        <v>699.7599999999984</v>
      </c>
      <c r="F3" s="15">
        <f>IF(ISERROR('Racial Demographics'!C3/'Racial Demographics'!B3),"",'Racial Demographics'!C3/'Racial Demographics'!B3)</f>
        <v>0.9413272756774298</v>
      </c>
      <c r="G3" s="19">
        <f>'Racial Demographics'!E3</f>
        <v>2.9855589810157393E-3</v>
      </c>
      <c r="H3" s="21">
        <f>'Racial Demographics'!G3</f>
        <v>1.9438585104656823E-2</v>
      </c>
      <c r="I3" s="23">
        <f>'Racial Demographics'!H3</f>
        <v>5.8672724322570174E-2</v>
      </c>
      <c r="J3" s="26">
        <f>IF(ISERROR('Voting Age'!B3/B3),"",'Voting Age'!B3/B3)</f>
        <v>0.7705662826545514</v>
      </c>
      <c r="K3" s="29">
        <f>IF(ISERROR('Voting Age'!C3/'Voting Age'!B3),"",'Voting Age'!C3/'Voting Age'!B3)</f>
        <v>0.94558854495683298</v>
      </c>
      <c r="L3" s="32">
        <f>IF(ISERROR('Voting Age'!D3/'Voting Age'!B3),"",'Voting Age'!D3/'Voting Age'!B3)</f>
        <v>3.116445567487892E-3</v>
      </c>
      <c r="M3" s="34">
        <f>IF(ISERROR('Voting Age'!E3/'Voting Age'!B3),"",'Voting Age'!E3/'Voting Age'!B3)</f>
        <v>1.5118972415245315E-2</v>
      </c>
      <c r="N3" s="30">
        <f>IF(ISERROR('Voting Age'!J3/'Voting Age'!B3),"",'Voting Age'!J3/'Voting Age'!B3)</f>
        <v>5.4411455043166981E-2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</row>
    <row r="4" spans="1:104" ht="14.4" x14ac:dyDescent="0.3">
      <c r="A4" s="3">
        <v>2</v>
      </c>
      <c r="B4" s="7">
        <v>30892</v>
      </c>
      <c r="C4" s="7">
        <v>30115.24</v>
      </c>
      <c r="D4" s="65">
        <f t="shared" si="0"/>
        <v>2.5792920793591495E-2</v>
      </c>
      <c r="E4" s="13">
        <f t="shared" si="1"/>
        <v>776.7599999999984</v>
      </c>
      <c r="F4" s="16">
        <f>IF(ISERROR('Racial Demographics'!C4/'Racial Demographics'!B4),"",'Racial Demographics'!C4/'Racial Demographics'!B4)</f>
        <v>0.90725754240580081</v>
      </c>
      <c r="G4" s="16">
        <f>'Racial Demographics'!E4</f>
        <v>5.7296387414217274E-3</v>
      </c>
      <c r="H4" s="16">
        <f>'Racial Demographics'!G4</f>
        <v>2.0231775216884629E-2</v>
      </c>
      <c r="I4" s="16">
        <f>'Racial Demographics'!H4</f>
        <v>9.2742457594199149E-2</v>
      </c>
      <c r="J4" s="16">
        <f>IF(ISERROR('Voting Age'!B4/B4),"",'Voting Age'!B4/B4)</f>
        <v>0.78330959471707884</v>
      </c>
      <c r="K4" s="16">
        <f>IF(ISERROR('Voting Age'!C4/'Voting Age'!B4),"",'Voting Age'!C4/'Voting Age'!B4)</f>
        <v>0.91842301016612948</v>
      </c>
      <c r="L4" s="16">
        <f>IF(ISERROR('Voting Age'!D4/'Voting Age'!B4),"",'Voting Age'!D4/'Voting Age'!B4)</f>
        <v>5.4136705512852299E-3</v>
      </c>
      <c r="M4" s="16">
        <f>IF(ISERROR('Voting Age'!E4/'Voting Age'!B4),"",'Voting Age'!E4/'Voting Age'!B4)</f>
        <v>1.5166542689478469E-2</v>
      </c>
      <c r="N4" s="16">
        <f>IF(ISERROR('Voting Age'!J4/'Voting Age'!B4),"",'Voting Age'!J4/'Voting Age'!B4)</f>
        <v>8.1576989833870572E-2</v>
      </c>
      <c r="O4" s="36"/>
      <c r="P4" s="36"/>
    </row>
    <row r="5" spans="1:104" ht="15" customHeight="1" x14ac:dyDescent="0.3">
      <c r="A5" s="2">
        <v>3</v>
      </c>
      <c r="B5" s="6">
        <v>31181</v>
      </c>
      <c r="C5" s="6">
        <v>30115.24</v>
      </c>
      <c r="D5" s="64">
        <f t="shared" si="0"/>
        <v>3.5389390886474699E-2</v>
      </c>
      <c r="E5" s="12">
        <f t="shared" si="1"/>
        <v>1065.7599999999984</v>
      </c>
      <c r="F5" s="17">
        <f>IF(ISERROR('Racial Demographics'!C5/'Racial Demographics'!B5),"",'Racial Demographics'!C5/'Racial Demographics'!B5)</f>
        <v>0.927135114332446</v>
      </c>
      <c r="G5" s="17">
        <f>'Racial Demographics'!E5</f>
        <v>2.4053109265257688E-3</v>
      </c>
      <c r="H5" s="17">
        <f>'Racial Demographics'!G5</f>
        <v>2.5303870947051089E-2</v>
      </c>
      <c r="I5" s="17">
        <f>'Racial Demographics'!H5</f>
        <v>7.2864885667553961E-2</v>
      </c>
      <c r="J5" s="27">
        <f>IF(ISERROR('Voting Age'!B5/B5),"",'Voting Age'!B5/B5)</f>
        <v>0.82951156152785355</v>
      </c>
      <c r="K5" s="30">
        <f>IF(ISERROR('Voting Age'!C5/'Voting Age'!B5),"",'Voting Age'!C5/'Voting Age'!B5)</f>
        <v>0.93535665957858105</v>
      </c>
      <c r="L5" s="30">
        <f>IF(ISERROR('Voting Age'!D5/'Voting Age'!B5),"",'Voting Age'!D5/'Voting Age'!B5)</f>
        <v>2.165087956698241E-3</v>
      </c>
      <c r="M5" s="30">
        <f>IF(ISERROR('Voting Age'!E5/'Voting Age'!B5),"",'Voting Age'!E5/'Voting Age'!B5)</f>
        <v>1.9679103034989369E-2</v>
      </c>
      <c r="N5" s="30">
        <f>IF(ISERROR('Voting Age'!J5/'Voting Age'!B5),"",'Voting Age'!J5/'Voting Age'!B5)</f>
        <v>6.4643340421418907E-2</v>
      </c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</row>
    <row r="6" spans="1:104" ht="14.4" x14ac:dyDescent="0.3">
      <c r="A6" s="3">
        <v>4</v>
      </c>
      <c r="B6" s="7">
        <v>29687</v>
      </c>
      <c r="C6" s="7">
        <v>30115.24</v>
      </c>
      <c r="D6" s="65">
        <f t="shared" si="0"/>
        <v>-1.4220042742478612E-2</v>
      </c>
      <c r="E6" s="13">
        <f t="shared" si="1"/>
        <v>-428.2400000000016</v>
      </c>
      <c r="F6" s="16">
        <f>IF(ISERROR('Racial Demographics'!C6/'Racial Demographics'!B6),"",'Racial Demographics'!C6/'Racial Demographics'!B6)</f>
        <v>0.92303028261528619</v>
      </c>
      <c r="G6" s="16">
        <f>'Racial Demographics'!E6</f>
        <v>1.3473911139556035E-3</v>
      </c>
      <c r="H6" s="16">
        <f>'Racial Demographics'!G6</f>
        <v>2.2434062047360797E-2</v>
      </c>
      <c r="I6" s="16">
        <f>'Racial Demographics'!H6</f>
        <v>7.6969717384713851E-2</v>
      </c>
      <c r="J6" s="16">
        <f>IF(ISERROR('Voting Age'!B6/B6),"",'Voting Age'!B6/B6)</f>
        <v>0.81257789604877551</v>
      </c>
      <c r="K6" s="16">
        <f>IF(ISERROR('Voting Age'!C6/'Voting Age'!B6),"",'Voting Age'!C6/'Voting Age'!B6)</f>
        <v>0.9287816606558057</v>
      </c>
      <c r="L6" s="16">
        <f>IF(ISERROR('Voting Age'!D6/'Voting Age'!B6),"",'Voting Age'!D6/'Voting Age'!B6)</f>
        <v>1.1607179869833769E-3</v>
      </c>
      <c r="M6" s="16">
        <f>IF(ISERROR('Voting Age'!E6/'Voting Age'!B6),"",'Voting Age'!E6/'Voting Age'!B6)</f>
        <v>1.7866766156779838E-2</v>
      </c>
      <c r="N6" s="16">
        <f>IF(ISERROR('Voting Age'!J6/'Voting Age'!B6),"",'Voting Age'!J6/'Voting Age'!B6)</f>
        <v>7.1218339344194331E-2</v>
      </c>
      <c r="O6" s="36"/>
      <c r="P6" s="36"/>
    </row>
    <row r="7" spans="1:104" ht="14.4" x14ac:dyDescent="0.3">
      <c r="A7" s="3">
        <v>5</v>
      </c>
      <c r="B7" s="6">
        <v>30881</v>
      </c>
      <c r="C7" s="6">
        <v>30115.24</v>
      </c>
      <c r="D7" s="64">
        <f t="shared" si="0"/>
        <v>2.5427657226042309E-2</v>
      </c>
      <c r="E7" s="12">
        <f t="shared" si="1"/>
        <v>765.7599999999984</v>
      </c>
      <c r="F7" s="17">
        <f>IF(ISERROR('Racial Demographics'!C7/'Racial Demographics'!B7),"",'Racial Demographics'!C7/'Racial Demographics'!B7)</f>
        <v>0.91234092160227975</v>
      </c>
      <c r="G7" s="17">
        <f>'Racial Demographics'!E7</f>
        <v>3.1087076195719051E-3</v>
      </c>
      <c r="H7" s="17">
        <f>'Racial Demographics'!G7</f>
        <v>2.7751691978886692E-2</v>
      </c>
      <c r="I7" s="17">
        <f>'Racial Demographics'!H7</f>
        <v>8.7659078397720275E-2</v>
      </c>
      <c r="J7" s="27">
        <f>IF(ISERROR('Voting Age'!B7/B7),"",'Voting Age'!B7/B7)</f>
        <v>0.77562255108319034</v>
      </c>
      <c r="K7" s="30">
        <f>IF(ISERROR('Voting Age'!C7/'Voting Age'!B7),"",'Voting Age'!C7/'Voting Age'!B7)</f>
        <v>0.92021543086172342</v>
      </c>
      <c r="L7" s="30">
        <f>IF(ISERROR('Voting Age'!D7/'Voting Age'!B7),"",'Voting Age'!D7/'Voting Age'!B7)</f>
        <v>2.588510354041416E-3</v>
      </c>
      <c r="M7" s="30">
        <f>IF(ISERROR('Voting Age'!E7/'Voting Age'!B7),"",'Voting Age'!E7/'Voting Age'!B7)</f>
        <v>2.2085838343353374E-2</v>
      </c>
      <c r="N7" s="30">
        <f>IF(ISERROR('Voting Age'!J7/'Voting Age'!B7),"",'Voting Age'!J7/'Voting Age'!B7)</f>
        <v>7.9784569138276556E-2</v>
      </c>
      <c r="O7" s="36"/>
      <c r="P7" s="36"/>
    </row>
    <row r="8" spans="1:104" ht="14.4" x14ac:dyDescent="0.3">
      <c r="A8" s="3">
        <v>6</v>
      </c>
      <c r="B8" s="7">
        <v>29541</v>
      </c>
      <c r="C8" s="7">
        <v>30115.24</v>
      </c>
      <c r="D8" s="65">
        <f t="shared" si="0"/>
        <v>-1.9068086457222376E-2</v>
      </c>
      <c r="E8" s="13">
        <f t="shared" si="1"/>
        <v>-574.2400000000016</v>
      </c>
      <c r="F8" s="16">
        <f>IF(ISERROR('Racial Demographics'!C8/'Racial Demographics'!B8),"",'Racial Demographics'!C8/'Racial Demographics'!B8)</f>
        <v>0.82580142852306959</v>
      </c>
      <c r="G8" s="16">
        <f>'Racial Demographics'!E8</f>
        <v>3.1143156968281372E-3</v>
      </c>
      <c r="H8" s="16">
        <f>'Racial Demographics'!G8</f>
        <v>0.1091703056768559</v>
      </c>
      <c r="I8" s="16">
        <f>'Racial Demographics'!H8</f>
        <v>0.17419857147693038</v>
      </c>
      <c r="J8" s="16">
        <f>IF(ISERROR('Voting Age'!B8/B8),"",'Voting Age'!B8/B8)</f>
        <v>0.79286415490335471</v>
      </c>
      <c r="K8" s="16">
        <f>IF(ISERROR('Voting Age'!C8/'Voting Age'!B8),"",'Voting Age'!C8/'Voting Age'!B8)</f>
        <v>0.84813423277260691</v>
      </c>
      <c r="L8" s="16">
        <f>IF(ISERROR('Voting Age'!D8/'Voting Age'!B8),"",'Voting Age'!D8/'Voting Age'!B8)</f>
        <v>2.7324737426351292E-3</v>
      </c>
      <c r="M8" s="16">
        <f>IF(ISERROR('Voting Age'!E8/'Voting Age'!B8),"",'Voting Age'!E8/'Voting Age'!B8)</f>
        <v>8.7780718982153533E-2</v>
      </c>
      <c r="N8" s="16">
        <f>IF(ISERROR('Voting Age'!J8/'Voting Age'!B8),"",'Voting Age'!J8/'Voting Age'!B8)</f>
        <v>0.15186576722739306</v>
      </c>
      <c r="O8" s="36"/>
      <c r="P8" s="36"/>
    </row>
    <row r="9" spans="1:104" ht="14.4" x14ac:dyDescent="0.3">
      <c r="A9" s="3">
        <v>7</v>
      </c>
      <c r="B9" s="6">
        <v>29885</v>
      </c>
      <c r="C9" s="6">
        <v>30115.24</v>
      </c>
      <c r="D9" s="64">
        <f t="shared" si="0"/>
        <v>-7.6452985265932326E-3</v>
      </c>
      <c r="E9" s="12">
        <f t="shared" si="1"/>
        <v>-230.2400000000016</v>
      </c>
      <c r="F9" s="17">
        <f>IF(ISERROR('Racial Demographics'!C9/'Racial Demographics'!B9),"",'Racial Demographics'!C9/'Racial Demographics'!B9)</f>
        <v>0.6540070269365903</v>
      </c>
      <c r="G9" s="17">
        <f>'Racial Demographics'!E9</f>
        <v>6.7257821649657022E-3</v>
      </c>
      <c r="H9" s="17">
        <f>'Racial Demographics'!G9</f>
        <v>0.31507445206625395</v>
      </c>
      <c r="I9" s="17">
        <f>'Racial Demographics'!H9</f>
        <v>0.34599297306340976</v>
      </c>
      <c r="J9" s="27">
        <f>IF(ISERROR('Voting Age'!B9/B9),"",'Voting Age'!B9/B9)</f>
        <v>0.74525681780157271</v>
      </c>
      <c r="K9" s="30">
        <f>IF(ISERROR('Voting Age'!C9/'Voting Age'!B9),"",'Voting Age'!C9/'Voting Age'!B9)</f>
        <v>0.69580639367816088</v>
      </c>
      <c r="L9" s="30">
        <f>IF(ISERROR('Voting Age'!D9/'Voting Age'!B9),"",'Voting Age'!D9/'Voting Age'!B9)</f>
        <v>6.1961206896551727E-3</v>
      </c>
      <c r="M9" s="30">
        <f>IF(ISERROR('Voting Age'!E9/'Voting Age'!B9),"",'Voting Age'!E9/'Voting Age'!B9)</f>
        <v>0.26459231321839083</v>
      </c>
      <c r="N9" s="30">
        <f>IF(ISERROR('Voting Age'!J9/'Voting Age'!B9),"",'Voting Age'!J9/'Voting Age'!B9)</f>
        <v>0.30419360632183906</v>
      </c>
      <c r="O9" s="36"/>
      <c r="P9" s="36"/>
    </row>
    <row r="10" spans="1:104" ht="14.4" x14ac:dyDescent="0.3">
      <c r="A10" s="3">
        <v>8</v>
      </c>
      <c r="B10" s="7">
        <v>30027</v>
      </c>
      <c r="C10" s="7">
        <v>30115.24</v>
      </c>
      <c r="D10" s="65">
        <f t="shared" si="0"/>
        <v>-2.9300779273219008E-3</v>
      </c>
      <c r="E10" s="13">
        <f t="shared" si="1"/>
        <v>-88.240000000001601</v>
      </c>
      <c r="F10" s="16">
        <f>IF(ISERROR('Racial Demographics'!C10/'Racial Demographics'!B10),"",'Racial Demographics'!C10/'Racial Demographics'!B10)</f>
        <v>0.79461817697405668</v>
      </c>
      <c r="G10" s="16">
        <f>'Racial Demographics'!E10</f>
        <v>9.591367769007892E-3</v>
      </c>
      <c r="H10" s="16">
        <f>'Racial Demographics'!G10</f>
        <v>0.13124854297798647</v>
      </c>
      <c r="I10" s="16">
        <f>'Racial Demographics'!H10</f>
        <v>0.20538182302594332</v>
      </c>
      <c r="J10" s="16">
        <f>IF(ISERROR('Voting Age'!B10/B10),"",'Voting Age'!B10/B10)</f>
        <v>0.74489626003263731</v>
      </c>
      <c r="K10" s="16">
        <f>IF(ISERROR('Voting Age'!C10/'Voting Age'!B10),"",'Voting Age'!C10/'Voting Age'!B10)</f>
        <v>0.81593418876022716</v>
      </c>
      <c r="L10" s="16">
        <f>IF(ISERROR('Voting Age'!D10/'Voting Age'!B10),"",'Voting Age'!D10/'Voting Age'!B10)</f>
        <v>8.3158224169535468E-3</v>
      </c>
      <c r="M10" s="16">
        <f>IF(ISERROR('Voting Age'!E10/'Voting Age'!B10),"",'Voting Age'!E10/'Voting Age'!B10)</f>
        <v>0.11333661197299594</v>
      </c>
      <c r="N10" s="16">
        <f>IF(ISERROR('Voting Age'!J10/'Voting Age'!B10),"",'Voting Age'!J10/'Voting Age'!B10)</f>
        <v>0.18406581123977289</v>
      </c>
      <c r="O10" s="36"/>
      <c r="P10" s="36"/>
    </row>
    <row r="11" spans="1:104" ht="14.4" x14ac:dyDescent="0.3">
      <c r="A11" s="3">
        <v>9</v>
      </c>
      <c r="B11" s="6">
        <v>30625</v>
      </c>
      <c r="C11" s="6">
        <v>30115.24</v>
      </c>
      <c r="D11" s="64">
        <f t="shared" si="0"/>
        <v>1.6926977835806666E-2</v>
      </c>
      <c r="E11" s="12">
        <f t="shared" si="1"/>
        <v>509.7599999999984</v>
      </c>
      <c r="F11" s="17">
        <f>IF(ISERROR('Racial Demographics'!C11/'Racial Demographics'!B11),"",'Racial Demographics'!C11/'Racial Demographics'!B11)</f>
        <v>0.31435102040816326</v>
      </c>
      <c r="G11" s="17">
        <f>'Racial Demographics'!E11</f>
        <v>2.0016326530612246E-2</v>
      </c>
      <c r="H11" s="17">
        <f>'Racial Demographics'!G11</f>
        <v>0.5416163265306122</v>
      </c>
      <c r="I11" s="17">
        <f>'Racial Demographics'!H11</f>
        <v>0.68564897959183668</v>
      </c>
      <c r="J11" s="27">
        <f>IF(ISERROR('Voting Age'!B11/B11),"",'Voting Age'!B11/B11)</f>
        <v>0.65456326530612241</v>
      </c>
      <c r="K11" s="30">
        <f>IF(ISERROR('Voting Age'!C11/'Voting Age'!B11),"",'Voting Age'!C11/'Voting Age'!B11)</f>
        <v>0.35613089893245536</v>
      </c>
      <c r="L11" s="30">
        <f>IF(ISERROR('Voting Age'!D11/'Voting Age'!B11),"",'Voting Age'!D11/'Voting Age'!B11)</f>
        <v>2.1550434001795869E-2</v>
      </c>
      <c r="M11" s="30">
        <f>IF(ISERROR('Voting Age'!E11/'Voting Age'!B11),"",'Voting Age'!E11/'Voting Age'!B11)</f>
        <v>0.50214506634740097</v>
      </c>
      <c r="N11" s="30">
        <f>IF(ISERROR('Voting Age'!J11/'Voting Age'!B11),"",'Voting Age'!J11/'Voting Age'!B11)</f>
        <v>0.64386910106754469</v>
      </c>
      <c r="O11" s="36"/>
      <c r="P11" s="36"/>
    </row>
    <row r="12" spans="1:104" ht="14.4" x14ac:dyDescent="0.3">
      <c r="A12" s="3">
        <v>10</v>
      </c>
      <c r="B12" s="7">
        <v>31066</v>
      </c>
      <c r="C12" s="7">
        <v>30115.24</v>
      </c>
      <c r="D12" s="65">
        <f t="shared" si="0"/>
        <v>3.1570726316642282E-2</v>
      </c>
      <c r="E12" s="13">
        <f t="shared" si="1"/>
        <v>950.7599999999984</v>
      </c>
      <c r="F12" s="16">
        <f>IF(ISERROR('Racial Demographics'!C12/'Racial Demographics'!B12),"",'Racial Demographics'!C12/'Racial Demographics'!B12)</f>
        <v>0.78632588682160565</v>
      </c>
      <c r="G12" s="16">
        <f>'Racial Demographics'!E12</f>
        <v>1.8669928539239041E-2</v>
      </c>
      <c r="H12" s="16">
        <f>'Racial Demographics'!G12</f>
        <v>8.8907487285134867E-2</v>
      </c>
      <c r="I12" s="16">
        <f>'Racial Demographics'!H12</f>
        <v>0.21367411317839438</v>
      </c>
      <c r="J12" s="16">
        <f>IF(ISERROR('Voting Age'!B12/B12),"",'Voting Age'!B12/B12)</f>
        <v>0.73482263567887718</v>
      </c>
      <c r="K12" s="16">
        <f>IF(ISERROR('Voting Age'!C12/'Voting Age'!B12),"",'Voting Age'!C12/'Voting Age'!B12)</f>
        <v>0.80322411074119504</v>
      </c>
      <c r="L12" s="16">
        <f>IF(ISERROR('Voting Age'!D12/'Voting Age'!B12),"",'Voting Age'!D12/'Voting Age'!B12)</f>
        <v>1.8880322411074121E-2</v>
      </c>
      <c r="M12" s="16">
        <f>IF(ISERROR('Voting Age'!E12/'Voting Age'!B12),"",'Voting Age'!E12/'Voting Age'!B12)</f>
        <v>7.784299982477659E-2</v>
      </c>
      <c r="N12" s="16">
        <f>IF(ISERROR('Voting Age'!J12/'Voting Age'!B12),"",'Voting Age'!J12/'Voting Age'!B12)</f>
        <v>0.19677588925880499</v>
      </c>
      <c r="O12" s="36"/>
      <c r="P12" s="36"/>
    </row>
    <row r="13" spans="1:104" ht="14.4" x14ac:dyDescent="0.3">
      <c r="A13" s="3">
        <v>11</v>
      </c>
      <c r="B13" s="6">
        <v>29776</v>
      </c>
      <c r="C13" s="6">
        <v>30115.24</v>
      </c>
      <c r="D13" s="64">
        <f t="shared" si="0"/>
        <v>-1.1264728423217001E-2</v>
      </c>
      <c r="E13" s="12">
        <f t="shared" si="1"/>
        <v>-339.2400000000016</v>
      </c>
      <c r="F13" s="17">
        <f>IF(ISERROR('Racial Demographics'!C13/'Racial Demographics'!B13),"",'Racial Demographics'!C13/'Racial Demographics'!B13)</f>
        <v>0.51101558301988181</v>
      </c>
      <c r="G13" s="17">
        <f>'Racial Demographics'!E13</f>
        <v>2.2131918323481999E-2</v>
      </c>
      <c r="H13" s="17">
        <f>'Racial Demographics'!G13</f>
        <v>0.35394277270284791</v>
      </c>
      <c r="I13" s="17">
        <f>'Racial Demographics'!H13</f>
        <v>0.48898441698011824</v>
      </c>
      <c r="J13" s="27">
        <f>IF(ISERROR('Voting Age'!B13/B13),"",'Voting Age'!B13/B13)</f>
        <v>0.70761687264911333</v>
      </c>
      <c r="K13" s="30">
        <f>IF(ISERROR('Voting Age'!C13/'Voting Age'!B13),"",'Voting Age'!C13/'Voting Age'!B13)</f>
        <v>0.55937351684859993</v>
      </c>
      <c r="L13" s="30">
        <f>IF(ISERROR('Voting Age'!D13/'Voting Age'!B13),"",'Voting Age'!D13/'Voting Age'!B13)</f>
        <v>2.2828666350261033E-2</v>
      </c>
      <c r="M13" s="30">
        <f>IF(ISERROR('Voting Age'!E13/'Voting Age'!B13),"",'Voting Age'!E13/'Voting Age'!B13)</f>
        <v>0.31357380161366871</v>
      </c>
      <c r="N13" s="30">
        <f>IF(ISERROR('Voting Age'!J13/'Voting Age'!B13),"",'Voting Age'!J13/'Voting Age'!B13)</f>
        <v>0.44062648315140007</v>
      </c>
      <c r="O13" s="36"/>
      <c r="P13" s="36"/>
    </row>
    <row r="14" spans="1:104" ht="14.4" x14ac:dyDescent="0.3">
      <c r="A14" s="3">
        <v>12</v>
      </c>
      <c r="B14" s="7">
        <v>30767</v>
      </c>
      <c r="C14" s="7">
        <v>30115.24</v>
      </c>
      <c r="D14" s="65">
        <f t="shared" si="0"/>
        <v>2.1642198435077999E-2</v>
      </c>
      <c r="E14" s="13">
        <f t="shared" si="1"/>
        <v>651.7599999999984</v>
      </c>
      <c r="F14" s="16">
        <f>IF(ISERROR('Racial Demographics'!C14/'Racial Demographics'!B14),"",'Racial Demographics'!C14/'Racial Demographics'!B14)</f>
        <v>0.84532128579321997</v>
      </c>
      <c r="G14" s="16">
        <f>'Racial Demographics'!E14</f>
        <v>5.9479312250138132E-3</v>
      </c>
      <c r="H14" s="16">
        <f>'Racial Demographics'!G14</f>
        <v>6.6564825949881362E-2</v>
      </c>
      <c r="I14" s="16">
        <f>'Racial Demographics'!H14</f>
        <v>0.15467871420678</v>
      </c>
      <c r="J14" s="16">
        <f>IF(ISERROR('Voting Age'!B14/B14),"",'Voting Age'!B14/B14)</f>
        <v>0.79793285013163451</v>
      </c>
      <c r="K14" s="16">
        <f>IF(ISERROR('Voting Age'!C14/'Voting Age'!B14),"",'Voting Age'!C14/'Voting Age'!B14)</f>
        <v>0.8704276985743381</v>
      </c>
      <c r="L14" s="16">
        <f>IF(ISERROR('Voting Age'!D14/'Voting Age'!B14),"",'Voting Age'!D14/'Voting Age'!B14)</f>
        <v>5.3360488798370673E-3</v>
      </c>
      <c r="M14" s="16">
        <f>IF(ISERROR('Voting Age'!E14/'Voting Age'!B14),"",'Voting Age'!E14/'Voting Age'!B14)</f>
        <v>5.0305498981670062E-2</v>
      </c>
      <c r="N14" s="16">
        <f>IF(ISERROR('Voting Age'!J14/'Voting Age'!B14),"",'Voting Age'!J14/'Voting Age'!B14)</f>
        <v>0.12957230142566192</v>
      </c>
      <c r="O14" s="36"/>
      <c r="P14" s="36"/>
    </row>
    <row r="15" spans="1:104" ht="14.4" x14ac:dyDescent="0.3">
      <c r="A15" s="3">
        <v>13</v>
      </c>
      <c r="B15" s="6">
        <v>29618</v>
      </c>
      <c r="C15" s="6">
        <v>30115.24</v>
      </c>
      <c r="D15" s="64">
        <f t="shared" si="0"/>
        <v>-1.6511241484378061E-2</v>
      </c>
      <c r="E15" s="12">
        <f t="shared" si="1"/>
        <v>-497.2400000000016</v>
      </c>
      <c r="F15" s="17">
        <f>IF(ISERROR('Racial Demographics'!C15/'Racial Demographics'!B15),"",'Racial Demographics'!C15/'Racial Demographics'!B15)</f>
        <v>0.57674387196974808</v>
      </c>
      <c r="G15" s="17">
        <f>'Racial Demographics'!E15</f>
        <v>2.8293605240056724E-2</v>
      </c>
      <c r="H15" s="17">
        <f>'Racial Demographics'!G15</f>
        <v>0.1395097575798501</v>
      </c>
      <c r="I15" s="17">
        <f>'Racial Demographics'!H15</f>
        <v>0.42325612803025187</v>
      </c>
      <c r="J15" s="27">
        <f>IF(ISERROR('Voting Age'!B15/B15),"",'Voting Age'!B15/B15)</f>
        <v>0.74133972584239316</v>
      </c>
      <c r="K15" s="30">
        <f>IF(ISERROR('Voting Age'!C15/'Voting Age'!B15),"",'Voting Age'!C15/'Voting Age'!B15)</f>
        <v>0.60122056747278774</v>
      </c>
      <c r="L15" s="30">
        <f>IF(ISERROR('Voting Age'!D15/'Voting Age'!B15),"",'Voting Age'!D15/'Voting Age'!B15)</f>
        <v>2.8191465136402971E-2</v>
      </c>
      <c r="M15" s="30">
        <f>IF(ISERROR('Voting Age'!E15/'Voting Age'!B15),"",'Voting Age'!E15/'Voting Age'!B15)</f>
        <v>0.1241062075875575</v>
      </c>
      <c r="N15" s="30">
        <f>IF(ISERROR('Voting Age'!J15/'Voting Age'!B15),"",'Voting Age'!J15/'Voting Age'!B15)</f>
        <v>0.39877943252721226</v>
      </c>
      <c r="O15" s="36"/>
      <c r="P15" s="36"/>
    </row>
    <row r="16" spans="1:104" ht="14.4" x14ac:dyDescent="0.3">
      <c r="A16" s="3">
        <v>14</v>
      </c>
      <c r="B16" s="7">
        <v>29752</v>
      </c>
      <c r="C16" s="7">
        <v>30115.24</v>
      </c>
      <c r="D16" s="65">
        <f t="shared" si="0"/>
        <v>-1.2061667116051594E-2</v>
      </c>
      <c r="E16" s="13">
        <f t="shared" si="1"/>
        <v>-363.2400000000016</v>
      </c>
      <c r="F16" s="16">
        <f>IF(ISERROR('Racial Demographics'!C16/'Racial Demographics'!B16),"",'Racial Demographics'!C16/'Racial Demographics'!B16)</f>
        <v>0.7106076902393117</v>
      </c>
      <c r="G16" s="16">
        <f>'Racial Demographics'!E16</f>
        <v>3.9425920946490993E-2</v>
      </c>
      <c r="H16" s="16">
        <f>'Racial Demographics'!G16</f>
        <v>0.12886528636730304</v>
      </c>
      <c r="I16" s="16">
        <f>'Racial Demographics'!H16</f>
        <v>0.28939230976068836</v>
      </c>
      <c r="J16" s="16">
        <f>IF(ISERROR('Voting Age'!B16/B16),"",'Voting Age'!B16/B16)</f>
        <v>0.68748319440709871</v>
      </c>
      <c r="K16" s="16">
        <f>IF(ISERROR('Voting Age'!C16/'Voting Age'!B16),"",'Voting Age'!C16/'Voting Age'!B16)</f>
        <v>0.72557934878263419</v>
      </c>
      <c r="L16" s="16">
        <f>IF(ISERROR('Voting Age'!D16/'Voting Age'!B16),"",'Voting Age'!D16/'Voting Age'!B16)</f>
        <v>3.9209934487141877E-2</v>
      </c>
      <c r="M16" s="16">
        <f>IF(ISERROR('Voting Age'!E16/'Voting Age'!B16),"",'Voting Age'!E16/'Voting Age'!B16)</f>
        <v>0.11894983866236433</v>
      </c>
      <c r="N16" s="16">
        <f>IF(ISERROR('Voting Age'!J16/'Voting Age'!B16),"",'Voting Age'!J16/'Voting Age'!B16)</f>
        <v>0.27442065121736581</v>
      </c>
      <c r="O16" s="36"/>
      <c r="P16" s="36"/>
    </row>
    <row r="17" spans="1:16" ht="14.4" x14ac:dyDescent="0.3">
      <c r="A17" s="3">
        <v>15</v>
      </c>
      <c r="B17" s="6">
        <v>29405</v>
      </c>
      <c r="C17" s="6">
        <v>30115.24</v>
      </c>
      <c r="D17" s="64">
        <f t="shared" si="0"/>
        <v>-2.3584072383285061E-2</v>
      </c>
      <c r="E17" s="12">
        <f t="shared" si="1"/>
        <v>-710.2400000000016</v>
      </c>
      <c r="F17" s="17">
        <f>IF(ISERROR('Racial Demographics'!C17/'Racial Demographics'!B17),"",'Racial Demographics'!C17/'Racial Demographics'!B17)</f>
        <v>0.5971773507906819</v>
      </c>
      <c r="G17" s="17">
        <f>'Racial Demographics'!E17</f>
        <v>1.6663832681516749E-2</v>
      </c>
      <c r="H17" s="17">
        <f>'Racial Demographics'!G17</f>
        <v>0.3446352661112056</v>
      </c>
      <c r="I17" s="17">
        <f>'Racial Demographics'!H17</f>
        <v>0.40282264920931815</v>
      </c>
      <c r="J17" s="27">
        <f>IF(ISERROR('Voting Age'!B17/B17),"",'Voting Age'!B17/B17)</f>
        <v>0.74096242135691204</v>
      </c>
      <c r="K17" s="30">
        <f>IF(ISERROR('Voting Age'!C17/'Voting Age'!B17),"",'Voting Age'!C17/'Voting Age'!B17)</f>
        <v>0.63571690838993944</v>
      </c>
      <c r="L17" s="30">
        <f>IF(ISERROR('Voting Age'!D17/'Voting Age'!B17),"",'Voting Age'!D17/'Voting Age'!B17)</f>
        <v>1.6935928033780061E-2</v>
      </c>
      <c r="M17" s="30">
        <f>IF(ISERROR('Voting Age'!E17/'Voting Age'!B17),"",'Voting Age'!E17/'Voting Age'!B17)</f>
        <v>0.30094547457315951</v>
      </c>
      <c r="N17" s="30">
        <f>IF(ISERROR('Voting Age'!J17/'Voting Age'!B17),"",'Voting Age'!J17/'Voting Age'!B17)</f>
        <v>0.36428309161006056</v>
      </c>
      <c r="O17" s="36"/>
      <c r="P17" s="36"/>
    </row>
    <row r="18" spans="1:16" ht="14.4" x14ac:dyDescent="0.3">
      <c r="A18" s="3">
        <v>16</v>
      </c>
      <c r="B18" s="7">
        <v>29446</v>
      </c>
      <c r="C18" s="7">
        <v>30115.24</v>
      </c>
      <c r="D18" s="65">
        <f t="shared" si="0"/>
        <v>-2.2222635449692631E-2</v>
      </c>
      <c r="E18" s="13">
        <f t="shared" si="1"/>
        <v>-669.2400000000016</v>
      </c>
      <c r="F18" s="16">
        <f>IF(ISERROR('Racial Demographics'!C18/'Racial Demographics'!B18),"",'Racial Demographics'!C18/'Racial Demographics'!B18)</f>
        <v>0.76502750798071051</v>
      </c>
      <c r="G18" s="16">
        <f>'Racial Demographics'!E18</f>
        <v>1.6606669836310536E-2</v>
      </c>
      <c r="H18" s="16">
        <f>'Racial Demographics'!G18</f>
        <v>0.14650546763567207</v>
      </c>
      <c r="I18" s="16">
        <f>'Racial Demographics'!H18</f>
        <v>0.23497249201928955</v>
      </c>
      <c r="J18" s="16">
        <f>IF(ISERROR('Voting Age'!B18/B18),"",'Voting Age'!B18/B18)</f>
        <v>0.69082388100251313</v>
      </c>
      <c r="K18" s="16">
        <f>IF(ISERROR('Voting Age'!C18/'Voting Age'!B18),"",'Voting Age'!C18/'Voting Age'!B18)</f>
        <v>0.78772982007668857</v>
      </c>
      <c r="L18" s="16">
        <f>IF(ISERROR('Voting Age'!D18/'Voting Age'!B18),"",'Voting Age'!D18/'Voting Age'!B18)</f>
        <v>1.5141087405368204E-2</v>
      </c>
      <c r="M18" s="16">
        <f>IF(ISERROR('Voting Age'!E18/'Voting Age'!B18),"",'Voting Age'!E18/'Voting Age'!B18)</f>
        <v>0.13209123979942974</v>
      </c>
      <c r="N18" s="16">
        <f>IF(ISERROR('Voting Age'!J18/'Voting Age'!B18),"",'Voting Age'!J18/'Voting Age'!B18)</f>
        <v>0.21227017992331138</v>
      </c>
      <c r="O18" s="36"/>
      <c r="P18" s="36"/>
    </row>
    <row r="19" spans="1:16" ht="14.4" x14ac:dyDescent="0.3">
      <c r="A19" s="3">
        <v>17</v>
      </c>
      <c r="B19" s="6">
        <v>29726</v>
      </c>
      <c r="C19" s="6">
        <v>30115.24</v>
      </c>
      <c r="D19" s="64">
        <f t="shared" si="0"/>
        <v>-1.2925017366622401E-2</v>
      </c>
      <c r="E19" s="12">
        <f t="shared" si="1"/>
        <v>-389.2400000000016</v>
      </c>
      <c r="F19" s="17">
        <f>IF(ISERROR('Racial Demographics'!C19/'Racial Demographics'!B19),"",'Racial Demographics'!C19/'Racial Demographics'!B19)</f>
        <v>0.67799232994684788</v>
      </c>
      <c r="G19" s="17">
        <f>'Racial Demographics'!E19</f>
        <v>8.4437865841351014E-3</v>
      </c>
      <c r="H19" s="17">
        <f>'Racial Demographics'!G19</f>
        <v>0.19632644822714124</v>
      </c>
      <c r="I19" s="17">
        <f>'Racial Demographics'!H19</f>
        <v>0.32200767005315212</v>
      </c>
      <c r="J19" s="27">
        <f>IF(ISERROR('Voting Age'!B19/B19),"",'Voting Age'!B19/B19)</f>
        <v>0.73430666756374896</v>
      </c>
      <c r="K19" s="30">
        <f>IF(ISERROR('Voting Age'!C19/'Voting Age'!B19),"",'Voting Age'!C19/'Voting Age'!B19)</f>
        <v>0.71509070918086859</v>
      </c>
      <c r="L19" s="30">
        <f>IF(ISERROR('Voting Age'!D19/'Voting Age'!B19),"",'Voting Age'!D19/'Voting Age'!B19)</f>
        <v>8.337914605094374E-3</v>
      </c>
      <c r="M19" s="30">
        <f>IF(ISERROR('Voting Age'!E19/'Voting Age'!B19),"",'Voting Age'!E19/'Voting Age'!B19)</f>
        <v>0.16904892798240792</v>
      </c>
      <c r="N19" s="30">
        <f>IF(ISERROR('Voting Age'!J19/'Voting Age'!B19),"",'Voting Age'!J19/'Voting Age'!B19)</f>
        <v>0.28490929081913141</v>
      </c>
      <c r="O19" s="36"/>
      <c r="P19" s="36"/>
    </row>
    <row r="20" spans="1:16" ht="14.4" x14ac:dyDescent="0.3">
      <c r="A20" s="3">
        <v>18</v>
      </c>
      <c r="B20" s="7">
        <v>29291</v>
      </c>
      <c r="C20" s="7">
        <v>30115.24</v>
      </c>
      <c r="D20" s="65">
        <f t="shared" si="0"/>
        <v>-2.7369531174249367E-2</v>
      </c>
      <c r="E20" s="13">
        <f t="shared" si="1"/>
        <v>-824.2400000000016</v>
      </c>
      <c r="F20" s="16">
        <f>IF(ISERROR('Racial Demographics'!C20/'Racial Demographics'!B20),"",'Racial Demographics'!C20/'Racial Demographics'!B20)</f>
        <v>0.71253968795875866</v>
      </c>
      <c r="G20" s="16">
        <f>'Racial Demographics'!E20</f>
        <v>3.2160049161858592E-2</v>
      </c>
      <c r="H20" s="16">
        <f>'Racial Demographics'!G20</f>
        <v>0.15885425557338431</v>
      </c>
      <c r="I20" s="16">
        <f>'Racial Demographics'!H20</f>
        <v>0.28746031204124134</v>
      </c>
      <c r="J20" s="16">
        <f>IF(ISERROR('Voting Age'!B20/B20),"",'Voting Age'!B20/B20)</f>
        <v>0.74118329862415078</v>
      </c>
      <c r="K20" s="16">
        <f>IF(ISERROR('Voting Age'!C20/'Voting Age'!B20),"",'Voting Age'!C20/'Voting Age'!B20)</f>
        <v>0.7408106863196684</v>
      </c>
      <c r="L20" s="16">
        <f>IF(ISERROR('Voting Age'!D20/'Voting Age'!B20),"",'Voting Age'!D20/'Voting Age'!B20)</f>
        <v>3.0953477660064486E-2</v>
      </c>
      <c r="M20" s="16">
        <f>IF(ISERROR('Voting Age'!E20/'Voting Age'!B20),"",'Voting Age'!E20/'Voting Age'!B20)</f>
        <v>0.13823122984799632</v>
      </c>
      <c r="N20" s="16">
        <f>IF(ISERROR('Voting Age'!J20/'Voting Age'!B20),"",'Voting Age'!J20/'Voting Age'!B20)</f>
        <v>0.25918931368033166</v>
      </c>
      <c r="O20" s="36"/>
      <c r="P20" s="36"/>
    </row>
    <row r="21" spans="1:16" ht="14.4" x14ac:dyDescent="0.3">
      <c r="A21" s="3">
        <v>19</v>
      </c>
      <c r="B21" s="6">
        <v>29276</v>
      </c>
      <c r="C21" s="6">
        <v>30115.24</v>
      </c>
      <c r="D21" s="64">
        <f t="shared" si="0"/>
        <v>-2.7867617857270988E-2</v>
      </c>
      <c r="E21" s="12">
        <f t="shared" si="1"/>
        <v>-839.2400000000016</v>
      </c>
      <c r="F21" s="17">
        <f>IF(ISERROR('Racial Demographics'!C21/'Racial Demographics'!B21),"",'Racial Demographics'!C21/'Racial Demographics'!B21)</f>
        <v>0.6541877305642847</v>
      </c>
      <c r="G21" s="17">
        <f>'Racial Demographics'!E21</f>
        <v>3.5626451701052053E-2</v>
      </c>
      <c r="H21" s="17">
        <f>'Racial Demographics'!G21</f>
        <v>0.22472332285831398</v>
      </c>
      <c r="I21" s="17">
        <f>'Racial Demographics'!H21</f>
        <v>0.34581226943571525</v>
      </c>
      <c r="J21" s="27">
        <f>IF(ISERROR('Voting Age'!B21/B21),"",'Voting Age'!B21/B21)</f>
        <v>0.76707883590654458</v>
      </c>
      <c r="K21" s="30">
        <f>IF(ISERROR('Voting Age'!C21/'Voting Age'!B21),"",'Voting Age'!C21/'Voting Age'!B21)</f>
        <v>0.69991539386382862</v>
      </c>
      <c r="L21" s="30">
        <f>IF(ISERROR('Voting Age'!D21/'Voting Age'!B21),"",'Voting Age'!D21/'Voting Age'!B21)</f>
        <v>3.2328449926526247E-2</v>
      </c>
      <c r="M21" s="30">
        <f>IF(ISERROR('Voting Age'!E21/'Voting Age'!B21),"",'Voting Age'!E21/'Voting Age'!B21)</f>
        <v>0.18898339047958321</v>
      </c>
      <c r="N21" s="30">
        <f>IF(ISERROR('Voting Age'!J21/'Voting Age'!B21),"",'Voting Age'!J21/'Voting Age'!B21)</f>
        <v>0.30008460613617133</v>
      </c>
      <c r="O21" s="36"/>
      <c r="P21" s="36"/>
    </row>
    <row r="22" spans="1:16" ht="14.4" x14ac:dyDescent="0.3">
      <c r="A22" s="3">
        <v>20</v>
      </c>
      <c r="B22" s="7">
        <v>29707</v>
      </c>
      <c r="C22" s="7">
        <v>30115.24</v>
      </c>
      <c r="D22" s="65">
        <f t="shared" si="0"/>
        <v>-1.3555927165116452E-2</v>
      </c>
      <c r="E22" s="13">
        <f t="shared" si="1"/>
        <v>-408.2400000000016</v>
      </c>
      <c r="F22" s="16">
        <f>IF(ISERROR('Racial Demographics'!C22/'Racial Demographics'!B22),"",'Racial Demographics'!C22/'Racial Demographics'!B22)</f>
        <v>0.79462752886525057</v>
      </c>
      <c r="G22" s="16">
        <f>'Racial Demographics'!E22</f>
        <v>4.1808328003500858E-2</v>
      </c>
      <c r="H22" s="16">
        <f>'Racial Demographics'!G22</f>
        <v>6.9747870872185008E-2</v>
      </c>
      <c r="I22" s="16">
        <f>'Racial Demographics'!H22</f>
        <v>0.20537247113474938</v>
      </c>
      <c r="J22" s="16">
        <f>IF(ISERROR('Voting Age'!B22/B22),"",'Voting Age'!B22/B22)</f>
        <v>0.76968391288248561</v>
      </c>
      <c r="K22" s="16">
        <f>IF(ISERROR('Voting Age'!C22/'Voting Age'!B22),"",'Voting Age'!C22/'Voting Age'!B22)</f>
        <v>0.81373277935709598</v>
      </c>
      <c r="L22" s="16">
        <f>IF(ISERROR('Voting Age'!D22/'Voting Age'!B22),"",'Voting Age'!D22/'Voting Age'!B22)</f>
        <v>3.8924119833807128E-2</v>
      </c>
      <c r="M22" s="16">
        <f>IF(ISERROR('Voting Age'!E22/'Voting Age'!B22),"",'Voting Age'!E22/'Voting Age'!B22)</f>
        <v>6.0048108462715945E-2</v>
      </c>
      <c r="N22" s="16">
        <f>IF(ISERROR('Voting Age'!J22/'Voting Age'!B22),"",'Voting Age'!J22/'Voting Age'!B22)</f>
        <v>0.18626722064290399</v>
      </c>
      <c r="O22" s="36"/>
      <c r="P22" s="36"/>
    </row>
    <row r="23" spans="1:16" ht="14.4" x14ac:dyDescent="0.3">
      <c r="A23" s="3">
        <v>21</v>
      </c>
      <c r="B23" s="6">
        <v>29499</v>
      </c>
      <c r="C23" s="6">
        <v>30115.24</v>
      </c>
      <c r="D23" s="64">
        <f t="shared" si="0"/>
        <v>-2.0462729169682909E-2</v>
      </c>
      <c r="E23" s="12">
        <f t="shared" si="1"/>
        <v>-616.2400000000016</v>
      </c>
      <c r="F23" s="17">
        <f>IF(ISERROR('Racial Demographics'!C23/'Racial Demographics'!B23),"",'Racial Demographics'!C23/'Racial Demographics'!B23)</f>
        <v>0.7525000847486355</v>
      </c>
      <c r="G23" s="17">
        <f>'Racial Demographics'!E23</f>
        <v>7.0714261500389841E-2</v>
      </c>
      <c r="H23" s="17">
        <f>'Racial Demographics'!G23</f>
        <v>8.81385809688464E-2</v>
      </c>
      <c r="I23" s="17">
        <f>'Racial Demographics'!H23</f>
        <v>0.24749991525136444</v>
      </c>
      <c r="J23" s="27">
        <f>IF(ISERROR('Voting Age'!B23/B23),"",'Voting Age'!B23/B23)</f>
        <v>0.87986033424861865</v>
      </c>
      <c r="K23" s="30">
        <f>IF(ISERROR('Voting Age'!C23/'Voting Age'!B23),"",'Voting Age'!C23/'Voting Age'!B23)</f>
        <v>0.77480254286264694</v>
      </c>
      <c r="L23" s="30">
        <f>IF(ISERROR('Voting Age'!D23/'Voting Age'!B23),"",'Voting Age'!D23/'Voting Age'!B23)</f>
        <v>6.4226545944904637E-2</v>
      </c>
      <c r="M23" s="30">
        <f>IF(ISERROR('Voting Age'!E23/'Voting Age'!B23),"",'Voting Age'!E23/'Voting Age'!B23)</f>
        <v>7.8751685609709118E-2</v>
      </c>
      <c r="N23" s="30">
        <f>IF(ISERROR('Voting Age'!J23/'Voting Age'!B23),"",'Voting Age'!J23/'Voting Age'!B23)</f>
        <v>0.22519745713735312</v>
      </c>
      <c r="O23" s="36"/>
      <c r="P23" s="36"/>
    </row>
    <row r="24" spans="1:16" ht="14.4" x14ac:dyDescent="0.3">
      <c r="A24" s="3">
        <v>22</v>
      </c>
      <c r="B24" s="7">
        <v>29260</v>
      </c>
      <c r="C24" s="7">
        <v>30115.24</v>
      </c>
      <c r="D24" s="65">
        <f t="shared" si="0"/>
        <v>-2.8398910319160715E-2</v>
      </c>
      <c r="E24" s="13">
        <f t="shared" si="1"/>
        <v>-855.2400000000016</v>
      </c>
      <c r="F24" s="16">
        <f>IF(ISERROR('Racial Demographics'!C24/'Racial Demographics'!B24),"",'Racial Demographics'!C24/'Racial Demographics'!B24)</f>
        <v>0.77012987012987011</v>
      </c>
      <c r="G24" s="16">
        <f>'Racial Demographics'!E24</f>
        <v>5.9022556390977442E-2</v>
      </c>
      <c r="H24" s="16">
        <f>'Racial Demographics'!G24</f>
        <v>8.5714285714285715E-2</v>
      </c>
      <c r="I24" s="16">
        <f>'Racial Demographics'!H24</f>
        <v>0.22987012987012986</v>
      </c>
      <c r="J24" s="16">
        <f>IF(ISERROR('Voting Age'!B24/B24),"",'Voting Age'!B24/B24)</f>
        <v>0.80840738209159257</v>
      </c>
      <c r="K24" s="16">
        <f>IF(ISERROR('Voting Age'!C24/'Voting Age'!B24),"",'Voting Age'!C24/'Voting Age'!B24)</f>
        <v>0.79504523547814321</v>
      </c>
      <c r="L24" s="16">
        <f>IF(ISERROR('Voting Age'!D24/'Voting Age'!B24),"",'Voting Age'!D24/'Voting Age'!B24)</f>
        <v>5.2422423268791749E-2</v>
      </c>
      <c r="M24" s="16">
        <f>IF(ISERROR('Voting Age'!E24/'Voting Age'!B24),"",'Voting Age'!E24/'Voting Age'!B24)</f>
        <v>7.4997886192610136E-2</v>
      </c>
      <c r="N24" s="16">
        <f>IF(ISERROR('Voting Age'!J24/'Voting Age'!B24),"",'Voting Age'!J24/'Voting Age'!B24)</f>
        <v>0.20495476452185676</v>
      </c>
      <c r="O24" s="36"/>
      <c r="P24" s="36"/>
    </row>
    <row r="25" spans="1:16" ht="14.4" x14ac:dyDescent="0.3">
      <c r="A25" s="3">
        <v>23</v>
      </c>
      <c r="B25" s="6">
        <v>29561</v>
      </c>
      <c r="C25" s="6">
        <v>30115.24</v>
      </c>
      <c r="D25" s="64">
        <f t="shared" si="0"/>
        <v>-1.8403970879860215E-2</v>
      </c>
      <c r="E25" s="12">
        <f t="shared" si="1"/>
        <v>-554.2400000000016</v>
      </c>
      <c r="F25" s="17">
        <f>IF(ISERROR('Racial Demographics'!C25/'Racial Demographics'!B25),"",'Racial Demographics'!C25/'Racial Demographics'!B25)</f>
        <v>0.81424850309529451</v>
      </c>
      <c r="G25" s="17">
        <f>'Racial Demographics'!E25</f>
        <v>1.3801968810256757E-2</v>
      </c>
      <c r="H25" s="17">
        <f>'Racial Demographics'!G25</f>
        <v>6.6438889076824201E-2</v>
      </c>
      <c r="I25" s="17">
        <f>'Racial Demographics'!H25</f>
        <v>0.18575149690470552</v>
      </c>
      <c r="J25" s="27">
        <f>IF(ISERROR('Voting Age'!B25/B25),"",'Voting Age'!B25/B25)</f>
        <v>0.74628733804675074</v>
      </c>
      <c r="K25" s="30">
        <f>IF(ISERROR('Voting Age'!C25/'Voting Age'!B25),"",'Voting Age'!C25/'Voting Age'!B25)</f>
        <v>0.83803998005530123</v>
      </c>
      <c r="L25" s="30">
        <f>IF(ISERROR('Voting Age'!D25/'Voting Age'!B25),"",'Voting Age'!D25/'Voting Age'!B25)</f>
        <v>1.2193463578260278E-2</v>
      </c>
      <c r="M25" s="30">
        <f>IF(ISERROR('Voting Age'!E25/'Voting Age'!B25),"",'Voting Age'!E25/'Voting Age'!B25)</f>
        <v>5.4122659897556775E-2</v>
      </c>
      <c r="N25" s="30">
        <f>IF(ISERROR('Voting Age'!J25/'Voting Age'!B25),"",'Voting Age'!J25/'Voting Age'!B25)</f>
        <v>0.1619600199446988</v>
      </c>
      <c r="O25" s="36"/>
      <c r="P25" s="36"/>
    </row>
    <row r="26" spans="1:16" ht="14.4" x14ac:dyDescent="0.3">
      <c r="A26" s="3">
        <v>24</v>
      </c>
      <c r="B26" s="7">
        <v>29388</v>
      </c>
      <c r="C26" s="7">
        <v>30115.24</v>
      </c>
      <c r="D26" s="65">
        <f t="shared" si="0"/>
        <v>-2.4148570624042895E-2</v>
      </c>
      <c r="E26" s="13">
        <f t="shared" si="1"/>
        <v>-727.2400000000016</v>
      </c>
      <c r="F26" s="16">
        <f>IF(ISERROR('Racial Demographics'!C26/'Racial Demographics'!B26),"",'Racial Demographics'!C26/'Racial Demographics'!B26)</f>
        <v>0.84180617939294955</v>
      </c>
      <c r="G26" s="16">
        <f>'Racial Demographics'!E26</f>
        <v>9.867973322444535E-3</v>
      </c>
      <c r="H26" s="16">
        <f>'Racial Demographics'!G26</f>
        <v>4.8557234245270177E-2</v>
      </c>
      <c r="I26" s="16">
        <f>'Racial Demographics'!H26</f>
        <v>0.15819382060705051</v>
      </c>
      <c r="J26" s="16">
        <f>IF(ISERROR('Voting Age'!B26/B26),"",'Voting Age'!B26/B26)</f>
        <v>0.76401932761671432</v>
      </c>
      <c r="K26" s="16">
        <f>IF(ISERROR('Voting Age'!C26/'Voting Age'!B26),"",'Voting Age'!C26/'Voting Age'!B26)</f>
        <v>0.85979601834944108</v>
      </c>
      <c r="L26" s="16">
        <f>IF(ISERROR('Voting Age'!D26/'Voting Age'!B26),"",'Voting Age'!D26/'Voting Age'!B26)</f>
        <v>8.2394334832761769E-3</v>
      </c>
      <c r="M26" s="16">
        <f>IF(ISERROR('Voting Age'!E26/'Voting Age'!B26),"",'Voting Age'!E26/'Voting Age'!B26)</f>
        <v>3.8658531153966065E-2</v>
      </c>
      <c r="N26" s="16">
        <f>IF(ISERROR('Voting Age'!J26/'Voting Age'!B26),"",'Voting Age'!J26/'Voting Age'!B26)</f>
        <v>0.14020398165055895</v>
      </c>
      <c r="O26" s="36"/>
      <c r="P26" s="36"/>
    </row>
    <row r="27" spans="1:16" ht="14.4" x14ac:dyDescent="0.3">
      <c r="A27" s="3">
        <v>25</v>
      </c>
      <c r="B27" s="6">
        <v>29668</v>
      </c>
      <c r="C27" s="6">
        <v>30115.24</v>
      </c>
      <c r="D27" s="64">
        <f t="shared" si="0"/>
        <v>-1.4850952540972663E-2</v>
      </c>
      <c r="E27" s="12">
        <f t="shared" si="1"/>
        <v>-447.2400000000016</v>
      </c>
      <c r="F27" s="17">
        <f>IF(ISERROR('Racial Demographics'!C27/'Racial Demographics'!B27),"",'Racial Demographics'!C27/'Racial Demographics'!B27)</f>
        <v>0.86362410678171764</v>
      </c>
      <c r="G27" s="17">
        <f>'Racial Demographics'!E27</f>
        <v>6.5390319536200621E-3</v>
      </c>
      <c r="H27" s="17">
        <f>'Racial Demographics'!G27</f>
        <v>4.8705676149386541E-2</v>
      </c>
      <c r="I27" s="17">
        <f>'Racial Demographics'!H27</f>
        <v>0.13637589321828233</v>
      </c>
      <c r="J27" s="27">
        <f>IF(ISERROR('Voting Age'!B27/B27),"",'Voting Age'!B27/B27)</f>
        <v>0.7676284211945531</v>
      </c>
      <c r="K27" s="30">
        <f>IF(ISERROR('Voting Age'!C27/'Voting Age'!B27),"",'Voting Age'!C27/'Voting Age'!B27)</f>
        <v>0.88034600860630541</v>
      </c>
      <c r="L27" s="30">
        <f>IF(ISERROR('Voting Age'!D27/'Voting Age'!B27),"",'Voting Age'!D27/'Voting Age'!B27)</f>
        <v>5.4008957583208924E-3</v>
      </c>
      <c r="M27" s="30">
        <f>IF(ISERROR('Voting Age'!E27/'Voting Age'!B27),"",'Voting Age'!E27/'Voting Age'!B27)</f>
        <v>3.8157548081145166E-2</v>
      </c>
      <c r="N27" s="30">
        <f>IF(ISERROR('Voting Age'!J27/'Voting Age'!B27),"",'Voting Age'!J27/'Voting Age'!B27)</f>
        <v>0.11965399139369456</v>
      </c>
      <c r="O27" s="36"/>
      <c r="P27" s="36"/>
    </row>
    <row r="28" spans="1:16" ht="14.4" x14ac:dyDescent="0.3">
      <c r="A28" s="3">
        <v>26</v>
      </c>
      <c r="B28" s="7">
        <v>30381</v>
      </c>
      <c r="C28" s="7">
        <v>30115.24</v>
      </c>
      <c r="D28" s="65">
        <f t="shared" si="0"/>
        <v>8.8247677919883211E-3</v>
      </c>
      <c r="E28" s="13">
        <f t="shared" si="1"/>
        <v>265.7599999999984</v>
      </c>
      <c r="F28" s="16">
        <f>IF(ISERROR('Racial Demographics'!C28/'Racial Demographics'!B28),"",'Racial Demographics'!C28/'Racial Demographics'!B28)</f>
        <v>0.84049241302129618</v>
      </c>
      <c r="G28" s="16">
        <f>'Racial Demographics'!E28</f>
        <v>3.1927849642868896E-3</v>
      </c>
      <c r="H28" s="16">
        <f>'Racial Demographics'!G28</f>
        <v>7.876633422204668E-2</v>
      </c>
      <c r="I28" s="16">
        <f>'Racial Demographics'!H28</f>
        <v>0.15950758697870379</v>
      </c>
      <c r="J28" s="16">
        <f>IF(ISERROR('Voting Age'!B28/B28),"",'Voting Age'!B28/B28)</f>
        <v>0.76060695829630365</v>
      </c>
      <c r="K28" s="16">
        <f>IF(ISERROR('Voting Age'!C28/'Voting Age'!B28),"",'Voting Age'!C28/'Voting Age'!B28)</f>
        <v>0.85853384109399344</v>
      </c>
      <c r="L28" s="16">
        <f>IF(ISERROR('Voting Age'!D28/'Voting Age'!B28),"",'Voting Age'!D28/'Voting Age'!B28)</f>
        <v>2.7696036004846805E-3</v>
      </c>
      <c r="M28" s="16">
        <f>IF(ISERROR('Voting Age'!E28/'Voting Age'!B28),"",'Voting Age'!E28/'Voting Age'!B28)</f>
        <v>6.5085684611389999E-2</v>
      </c>
      <c r="N28" s="16">
        <f>IF(ISERROR('Voting Age'!J28/'Voting Age'!B28),"",'Voting Age'!J28/'Voting Age'!B28)</f>
        <v>0.14146615890600658</v>
      </c>
      <c r="O28" s="36"/>
      <c r="P28" s="36"/>
    </row>
    <row r="29" spans="1:16" ht="14.4" x14ac:dyDescent="0.3">
      <c r="A29" s="3">
        <v>27</v>
      </c>
      <c r="B29" s="6">
        <v>31177</v>
      </c>
      <c r="C29" s="6">
        <v>30115.24</v>
      </c>
      <c r="D29" s="64">
        <f t="shared" si="0"/>
        <v>3.5256567771002272E-2</v>
      </c>
      <c r="E29" s="12">
        <f t="shared" si="1"/>
        <v>1061.7599999999984</v>
      </c>
      <c r="F29" s="17">
        <f>IF(ISERROR('Racial Demographics'!C29/'Racial Demographics'!B29),"",'Racial Demographics'!C29/'Racial Demographics'!B29)</f>
        <v>0.91410334541488913</v>
      </c>
      <c r="G29" s="17">
        <f>'Racial Demographics'!E29</f>
        <v>8.6602302979760723E-3</v>
      </c>
      <c r="H29" s="17">
        <f>'Racial Demographics'!G29</f>
        <v>1.9405330852872309E-2</v>
      </c>
      <c r="I29" s="17">
        <f>'Racial Demographics'!H29</f>
        <v>8.5896654585110824E-2</v>
      </c>
      <c r="J29" s="27">
        <f>IF(ISERROR('Voting Age'!B29/B29),"",'Voting Age'!B29/B29)</f>
        <v>0.81637104275587768</v>
      </c>
      <c r="K29" s="30">
        <f>IF(ISERROR('Voting Age'!C29/'Voting Age'!B29),"",'Voting Age'!C29/'Voting Age'!B29)</f>
        <v>0.91603803237466608</v>
      </c>
      <c r="L29" s="30">
        <f>IF(ISERROR('Voting Age'!D29/'Voting Age'!B29),"",'Voting Age'!D29/'Voting Age'!B29)</f>
        <v>1.0018859028760018E-2</v>
      </c>
      <c r="M29" s="30">
        <f>IF(ISERROR('Voting Age'!E29/'Voting Age'!B29),"",'Voting Age'!E29/'Voting Age'!B29)</f>
        <v>1.6069464089266069E-2</v>
      </c>
      <c r="N29" s="30">
        <f>IF(ISERROR('Voting Age'!J29/'Voting Age'!B29),"",'Voting Age'!J29/'Voting Age'!B29)</f>
        <v>8.3961967625333964E-2</v>
      </c>
      <c r="O29" s="36"/>
      <c r="P29" s="36"/>
    </row>
    <row r="30" spans="1:16" ht="14.4" x14ac:dyDescent="0.3">
      <c r="A30" s="3">
        <v>28</v>
      </c>
      <c r="B30" s="7">
        <v>31081</v>
      </c>
      <c r="C30" s="7">
        <v>30115.24</v>
      </c>
      <c r="D30" s="65">
        <f t="shared" si="0"/>
        <v>3.2068812999663902E-2</v>
      </c>
      <c r="E30" s="13">
        <f t="shared" si="1"/>
        <v>965.7599999999984</v>
      </c>
      <c r="F30" s="16">
        <f>IF(ISERROR('Racial Demographics'!C30/'Racial Demographics'!B30),"",'Racial Demographics'!C30/'Racial Demographics'!B30)</f>
        <v>0.917602393745375</v>
      </c>
      <c r="G30" s="16">
        <f>'Racial Demographics'!E30</f>
        <v>1.0585245004986969E-2</v>
      </c>
      <c r="H30" s="16">
        <f>'Racial Demographics'!G30</f>
        <v>2.8827901290177278E-2</v>
      </c>
      <c r="I30" s="16">
        <f>'Racial Demographics'!H30</f>
        <v>8.2397606254625014E-2</v>
      </c>
      <c r="J30" s="16">
        <f>IF(ISERROR('Voting Age'!B30/B30),"",'Voting Age'!B30/B30)</f>
        <v>0.77236897139731664</v>
      </c>
      <c r="K30" s="16">
        <f>IF(ISERROR('Voting Age'!C30/'Voting Age'!B30),"",'Voting Age'!C30/'Voting Age'!B30)</f>
        <v>0.92730983920686494</v>
      </c>
      <c r="L30" s="16">
        <f>IF(ISERROR('Voting Age'!D30/'Voting Age'!B30),"",'Voting Age'!D30/'Voting Age'!B30)</f>
        <v>8.3729067733066733E-3</v>
      </c>
      <c r="M30" s="16">
        <f>IF(ISERROR('Voting Age'!E30/'Voting Age'!B30),"",'Voting Age'!E30/'Voting Age'!B30)</f>
        <v>2.0953095059568442E-2</v>
      </c>
      <c r="N30" s="16">
        <f>IF(ISERROR('Voting Age'!J30/'Voting Age'!B30),"",'Voting Age'!J30/'Voting Age'!B30)</f>
        <v>7.2690160793135047E-2</v>
      </c>
      <c r="O30" s="36"/>
      <c r="P30" s="36"/>
    </row>
    <row r="31" spans="1:16" ht="14.4" x14ac:dyDescent="0.3">
      <c r="A31" s="3">
        <v>29</v>
      </c>
      <c r="B31" s="6">
        <v>30392</v>
      </c>
      <c r="C31" s="6">
        <v>30115.24</v>
      </c>
      <c r="D31" s="64">
        <f t="shared" si="0"/>
        <v>9.1900313595375087E-3</v>
      </c>
      <c r="E31" s="12">
        <f t="shared" si="1"/>
        <v>276.7599999999984</v>
      </c>
      <c r="F31" s="17">
        <f>IF(ISERROR('Racial Demographics'!C31/'Racial Demographics'!B31),"",'Racial Demographics'!C31/'Racial Demographics'!B31)</f>
        <v>0.78895762042642803</v>
      </c>
      <c r="G31" s="17">
        <f>'Racial Demographics'!E31</f>
        <v>0.11822190050013161</v>
      </c>
      <c r="H31" s="17">
        <f>'Racial Demographics'!G31</f>
        <v>4.3629902605948935E-2</v>
      </c>
      <c r="I31" s="17">
        <f>'Racial Demographics'!H31</f>
        <v>0.211042379573572</v>
      </c>
      <c r="J31" s="27">
        <f>IF(ISERROR('Voting Age'!B31/B31),"",'Voting Age'!B31/B31)</f>
        <v>0.7845485654119505</v>
      </c>
      <c r="K31" s="30">
        <f>IF(ISERROR('Voting Age'!C31/'Voting Age'!B31),"",'Voting Age'!C31/'Voting Age'!B31)</f>
        <v>0.79999161214561321</v>
      </c>
      <c r="L31" s="30">
        <f>IF(ISERROR('Voting Age'!D31/'Voting Age'!B31),"",'Voting Age'!D31/'Voting Age'!B31)</f>
        <v>0.12158194933735951</v>
      </c>
      <c r="M31" s="30">
        <f>IF(ISERROR('Voting Age'!E31/'Voting Age'!B31),"",'Voting Age'!E31/'Voting Age'!B31)</f>
        <v>3.7451769837275627E-2</v>
      </c>
      <c r="N31" s="30">
        <f>IF(ISERROR('Voting Age'!J31/'Voting Age'!B31),"",'Voting Age'!J31/'Voting Age'!B31)</f>
        <v>0.20000838785438685</v>
      </c>
      <c r="O31" s="36"/>
      <c r="P31" s="36"/>
    </row>
    <row r="32" spans="1:16" ht="14.4" x14ac:dyDescent="0.3">
      <c r="A32" s="3">
        <v>30</v>
      </c>
      <c r="B32" s="7">
        <v>30278</v>
      </c>
      <c r="C32" s="7">
        <v>30115.24</v>
      </c>
      <c r="D32" s="65">
        <f t="shared" si="0"/>
        <v>5.4045725685732005E-3</v>
      </c>
      <c r="E32" s="13">
        <f t="shared" si="1"/>
        <v>162.7599999999984</v>
      </c>
      <c r="F32" s="16">
        <f>IF(ISERROR('Racial Demographics'!C32/'Racial Demographics'!B32),"",'Racial Demographics'!C32/'Racial Demographics'!B32)</f>
        <v>0.83806724354316664</v>
      </c>
      <c r="G32" s="16">
        <f>'Racial Demographics'!E32</f>
        <v>7.8373736706519578E-2</v>
      </c>
      <c r="H32" s="16">
        <f>'Racial Demographics'!G32</f>
        <v>4.1218046106083622E-2</v>
      </c>
      <c r="I32" s="16">
        <f>'Racial Demographics'!H32</f>
        <v>0.16193275645683333</v>
      </c>
      <c r="J32" s="16">
        <f>IF(ISERROR('Voting Age'!B32/B32),"",'Voting Age'!B32/B32)</f>
        <v>0.7536495144989761</v>
      </c>
      <c r="K32" s="16">
        <f>IF(ISERROR('Voting Age'!C32/'Voting Age'!B32),"",'Voting Age'!C32/'Voting Age'!B32)</f>
        <v>0.8656382838862352</v>
      </c>
      <c r="L32" s="16">
        <f>IF(ISERROR('Voting Age'!D32/'Voting Age'!B32),"",'Voting Age'!D32/'Voting Age'!B32)</f>
        <v>6.1615320566194835E-2</v>
      </c>
      <c r="M32" s="16">
        <f>IF(ISERROR('Voting Age'!E32/'Voting Age'!B32),"",'Voting Age'!E32/'Voting Age'!B32)</f>
        <v>3.2078531048687499E-2</v>
      </c>
      <c r="N32" s="16">
        <f>IF(ISERROR('Voting Age'!J32/'Voting Age'!B32),"",'Voting Age'!J32/'Voting Age'!B32)</f>
        <v>0.13436171611376485</v>
      </c>
      <c r="O32" s="36"/>
      <c r="P32" s="36"/>
    </row>
    <row r="33" spans="1:16" ht="14.4" x14ac:dyDescent="0.3">
      <c r="A33" s="3">
        <v>31</v>
      </c>
      <c r="B33" s="6">
        <v>31014</v>
      </c>
      <c r="C33" s="6">
        <v>30115.24</v>
      </c>
      <c r="D33" s="64">
        <f t="shared" si="0"/>
        <v>2.984402581550067E-2</v>
      </c>
      <c r="E33" s="12">
        <f t="shared" si="1"/>
        <v>898.7599999999984</v>
      </c>
      <c r="F33" s="17">
        <f>IF(ISERROR('Racial Demographics'!C33/'Racial Demographics'!B33),"",'Racial Demographics'!C33/'Racial Demographics'!B33)</f>
        <v>0.87776488037660416</v>
      </c>
      <c r="G33" s="17">
        <f>'Racial Demographics'!E33</f>
        <v>2.8567743599664668E-2</v>
      </c>
      <c r="H33" s="17">
        <f>'Racial Demographics'!G33</f>
        <v>4.2916102405365322E-2</v>
      </c>
      <c r="I33" s="17">
        <f>'Racial Demographics'!H33</f>
        <v>0.12223511962339588</v>
      </c>
      <c r="J33" s="27">
        <f>IF(ISERROR('Voting Age'!B33/B33),"",'Voting Age'!B33/B33)</f>
        <v>0.74872638163410077</v>
      </c>
      <c r="K33" s="30">
        <f>IF(ISERROR('Voting Age'!C33/'Voting Age'!B33),"",'Voting Age'!C33/'Voting Age'!B33)</f>
        <v>0.89780801860384996</v>
      </c>
      <c r="L33" s="30">
        <f>IF(ISERROR('Voting Age'!D33/'Voting Age'!B33),"",'Voting Age'!D33/'Voting Age'!B33)</f>
        <v>2.1618362688945351E-2</v>
      </c>
      <c r="M33" s="30">
        <f>IF(ISERROR('Voting Age'!E33/'Voting Age'!B33),"",'Voting Age'!E33/'Voting Age'!B33)</f>
        <v>3.3418026786098787E-2</v>
      </c>
      <c r="N33" s="30">
        <f>IF(ISERROR('Voting Age'!J33/'Voting Age'!B33),"",'Voting Age'!J33/'Voting Age'!B33)</f>
        <v>0.10219198139615003</v>
      </c>
      <c r="O33" s="36"/>
      <c r="P33" s="36"/>
    </row>
    <row r="34" spans="1:16" ht="14.4" x14ac:dyDescent="0.3">
      <c r="A34" s="3">
        <v>32</v>
      </c>
      <c r="B34" s="7">
        <v>31106</v>
      </c>
      <c r="C34" s="7">
        <v>30115.24</v>
      </c>
      <c r="D34" s="65">
        <f t="shared" si="0"/>
        <v>3.2898957471366605E-2</v>
      </c>
      <c r="E34" s="13">
        <f t="shared" si="1"/>
        <v>990.7599999999984</v>
      </c>
      <c r="F34" s="16">
        <f>IF(ISERROR('Racial Demographics'!C34/'Racial Demographics'!B34),"",'Racial Demographics'!C34/'Racial Demographics'!B34)</f>
        <v>0.64010158811804796</v>
      </c>
      <c r="G34" s="16">
        <f>'Racial Demographics'!E34</f>
        <v>0.22748022889474701</v>
      </c>
      <c r="H34" s="16">
        <f>'Racial Demographics'!G34</f>
        <v>7.6480421783578736E-2</v>
      </c>
      <c r="I34" s="16">
        <f>'Racial Demographics'!H34</f>
        <v>0.35989841188195204</v>
      </c>
      <c r="J34" s="16">
        <f>IF(ISERROR('Voting Age'!B34/B34),"",'Voting Age'!B34/B34)</f>
        <v>0.75660644248698006</v>
      </c>
      <c r="K34" s="16">
        <f>IF(ISERROR('Voting Age'!C34/'Voting Age'!B34),"",'Voting Age'!C34/'Voting Age'!B34)</f>
        <v>0.6858296154663267</v>
      </c>
      <c r="L34" s="16">
        <f>IF(ISERROR('Voting Age'!D34/'Voting Age'!B34),"",'Voting Age'!D34/'Voting Age'!B34)</f>
        <v>0.19732313575525812</v>
      </c>
      <c r="M34" s="16">
        <f>IF(ISERROR('Voting Age'!E34/'Voting Age'!B34),"",'Voting Age'!E34/'Voting Age'!B34)</f>
        <v>6.5179519864032295E-2</v>
      </c>
      <c r="N34" s="16">
        <f>IF(ISERROR('Voting Age'!J34/'Voting Age'!B34),"",'Voting Age'!J34/'Voting Age'!B34)</f>
        <v>0.31417038453367324</v>
      </c>
      <c r="O34" s="36"/>
      <c r="P34" s="36"/>
    </row>
    <row r="35" spans="1:16" ht="14.4" x14ac:dyDescent="0.3">
      <c r="A35" s="3">
        <v>33</v>
      </c>
      <c r="B35" s="6">
        <v>31192</v>
      </c>
      <c r="C35" s="6">
        <v>30115.24</v>
      </c>
      <c r="D35" s="64">
        <f t="shared" ref="D35:D66" si="2">(B35-C35)/C35</f>
        <v>3.5754654454023885E-2</v>
      </c>
      <c r="E35" s="12">
        <f t="shared" ref="E35:E66" si="3">B35-C35</f>
        <v>1076.7599999999984</v>
      </c>
      <c r="F35" s="17">
        <f>IF(ISERROR('Racial Demographics'!C35/'Racial Demographics'!B35),"",'Racial Demographics'!C35/'Racial Demographics'!B35)</f>
        <v>0.87631443959989741</v>
      </c>
      <c r="G35" s="17">
        <f>'Racial Demographics'!E35</f>
        <v>4.6774814054885872E-2</v>
      </c>
      <c r="H35" s="17">
        <f>'Racial Demographics'!G35</f>
        <v>4.4723005898948447E-2</v>
      </c>
      <c r="I35" s="17">
        <f>'Racial Demographics'!H35</f>
        <v>0.12368556040010259</v>
      </c>
      <c r="J35" s="27">
        <f>IF(ISERROR('Voting Age'!B35/B35),"",'Voting Age'!B35/B35)</f>
        <v>0.74823672736599123</v>
      </c>
      <c r="K35" s="30">
        <f>IF(ISERROR('Voting Age'!C35/'Voting Age'!B35),"",'Voting Age'!C35/'Voting Age'!B35)</f>
        <v>0.89296885042204033</v>
      </c>
      <c r="L35" s="30">
        <f>IF(ISERROR('Voting Age'!D35/'Voting Age'!B35),"",'Voting Age'!D35/'Voting Age'!B35)</f>
        <v>4.2503963323192936E-2</v>
      </c>
      <c r="M35" s="30">
        <f>IF(ISERROR('Voting Age'!E35/'Voting Age'!B35),"",'Voting Age'!E35/'Voting Age'!B35)</f>
        <v>3.4448776725652344E-2</v>
      </c>
      <c r="N35" s="30">
        <f>IF(ISERROR('Voting Age'!J35/'Voting Age'!B35),"",'Voting Age'!J35/'Voting Age'!B35)</f>
        <v>0.10703114957795964</v>
      </c>
      <c r="O35" s="36"/>
      <c r="P35" s="36"/>
    </row>
    <row r="36" spans="1:16" ht="14.4" x14ac:dyDescent="0.3">
      <c r="A36" s="3">
        <v>34</v>
      </c>
      <c r="B36" s="7">
        <v>30073</v>
      </c>
      <c r="C36" s="7">
        <v>30115.24</v>
      </c>
      <c r="D36" s="65">
        <f t="shared" si="2"/>
        <v>-1.4026120993889338E-3</v>
      </c>
      <c r="E36" s="13">
        <f t="shared" si="3"/>
        <v>-42.240000000001601</v>
      </c>
      <c r="F36" s="16">
        <f>IF(ISERROR('Racial Demographics'!C36/'Racial Demographics'!B36),"",'Racial Demographics'!C36/'Racial Demographics'!B36)</f>
        <v>0.45575765636950089</v>
      </c>
      <c r="G36" s="16">
        <f>'Racial Demographics'!E36</f>
        <v>0.46902537159578361</v>
      </c>
      <c r="H36" s="16">
        <f>'Racial Demographics'!G36</f>
        <v>3.8572806171648988E-2</v>
      </c>
      <c r="I36" s="16">
        <f>'Racial Demographics'!H36</f>
        <v>0.54424234363049917</v>
      </c>
      <c r="J36" s="16">
        <f>IF(ISERROR('Voting Age'!B36/B36),"",'Voting Age'!B36/B36)</f>
        <v>0.7388022478635321</v>
      </c>
      <c r="K36" s="16">
        <f>IF(ISERROR('Voting Age'!C36/'Voting Age'!B36),"",'Voting Age'!C36/'Voting Age'!B36)</f>
        <v>0.49387883697902601</v>
      </c>
      <c r="L36" s="16">
        <f>IF(ISERROR('Voting Age'!D36/'Voting Age'!B36),"",'Voting Age'!D36/'Voting Age'!B36)</f>
        <v>0.44495454136285895</v>
      </c>
      <c r="M36" s="16">
        <f>IF(ISERROR('Voting Age'!E36/'Voting Age'!B36),"",'Voting Age'!E36/'Voting Age'!B36)</f>
        <v>3.2046088756863801E-2</v>
      </c>
      <c r="N36" s="16">
        <f>IF(ISERROR('Voting Age'!J36/'Voting Age'!B36),"",'Voting Age'!J36/'Voting Age'!B36)</f>
        <v>0.50612116302097399</v>
      </c>
      <c r="O36" s="36"/>
      <c r="P36" s="36"/>
    </row>
    <row r="37" spans="1:16" ht="14.4" x14ac:dyDescent="0.3">
      <c r="A37" s="3">
        <v>35</v>
      </c>
      <c r="B37" s="6">
        <v>30532</v>
      </c>
      <c r="C37" s="6">
        <v>30115.24</v>
      </c>
      <c r="D37" s="64">
        <f t="shared" si="2"/>
        <v>1.3838840401072626E-2</v>
      </c>
      <c r="E37" s="12">
        <f t="shared" si="3"/>
        <v>416.7599999999984</v>
      </c>
      <c r="F37" s="17">
        <f>IF(ISERROR('Racial Demographics'!C37/'Racial Demographics'!B37),"",'Racial Demographics'!C37/'Racial Demographics'!B37)</f>
        <v>0.38064981003537274</v>
      </c>
      <c r="G37" s="17">
        <f>'Racial Demographics'!E37</f>
        <v>0.55495873182235034</v>
      </c>
      <c r="H37" s="17">
        <f>'Racial Demographics'!G37</f>
        <v>3.0492597930040614E-2</v>
      </c>
      <c r="I37" s="17">
        <f>'Racial Demographics'!H37</f>
        <v>0.61935018996462732</v>
      </c>
      <c r="J37" s="27">
        <f>IF(ISERROR('Voting Age'!B37/B37),"",'Voting Age'!B37/B37)</f>
        <v>0.72979169396043497</v>
      </c>
      <c r="K37" s="30">
        <f>IF(ISERROR('Voting Age'!C37/'Voting Age'!B37),"",'Voting Age'!C37/'Voting Age'!B37)</f>
        <v>0.41060048469616733</v>
      </c>
      <c r="L37" s="30">
        <f>IF(ISERROR('Voting Age'!D37/'Voting Age'!B37),"",'Voting Age'!D37/'Voting Age'!B37)</f>
        <v>0.53155013014989683</v>
      </c>
      <c r="M37" s="30">
        <f>IF(ISERROR('Voting Age'!E37/'Voting Age'!B37),"",'Voting Age'!E37/'Voting Age'!B37)</f>
        <v>2.6658289202046496E-2</v>
      </c>
      <c r="N37" s="30">
        <f>IF(ISERROR('Voting Age'!J37/'Voting Age'!B37),"",'Voting Age'!J37/'Voting Age'!B37)</f>
        <v>0.58939951530383272</v>
      </c>
      <c r="O37" s="36"/>
      <c r="P37" s="36"/>
    </row>
    <row r="38" spans="1:16" ht="14.4" x14ac:dyDescent="0.3">
      <c r="A38" s="3">
        <v>36</v>
      </c>
      <c r="B38" s="7">
        <v>31082</v>
      </c>
      <c r="C38" s="7">
        <v>30115.24</v>
      </c>
      <c r="D38" s="65">
        <f t="shared" si="2"/>
        <v>3.2102018778532013E-2</v>
      </c>
      <c r="E38" s="13">
        <f t="shared" si="3"/>
        <v>966.7599999999984</v>
      </c>
      <c r="F38" s="16">
        <f>IF(ISERROR('Racial Demographics'!C38/'Racial Demographics'!B38),"",'Racial Demographics'!C38/'Racial Demographics'!B38)</f>
        <v>0.68624927610835851</v>
      </c>
      <c r="G38" s="16">
        <f>'Racial Demographics'!E38</f>
        <v>0.19348819252300367</v>
      </c>
      <c r="H38" s="16">
        <f>'Racial Demographics'!G38</f>
        <v>7.1713531947751111E-2</v>
      </c>
      <c r="I38" s="16">
        <f>'Racial Demographics'!H38</f>
        <v>0.31375072389164149</v>
      </c>
      <c r="J38" s="16">
        <f>IF(ISERROR('Voting Age'!B38/B38),"",'Voting Age'!B38/B38)</f>
        <v>0.74763528730454931</v>
      </c>
      <c r="K38" s="16">
        <f>IF(ISERROR('Voting Age'!C38/'Voting Age'!B38),"",'Voting Age'!C38/'Voting Age'!B38)</f>
        <v>0.73427145193218002</v>
      </c>
      <c r="L38" s="16">
        <f>IF(ISERROR('Voting Age'!D38/'Voting Age'!B38),"",'Voting Age'!D38/'Voting Age'!B38)</f>
        <v>0.1642568207246751</v>
      </c>
      <c r="M38" s="16">
        <f>IF(ISERROR('Voting Age'!E38/'Voting Age'!B38),"",'Voting Age'!E38/'Voting Age'!B38)</f>
        <v>5.9987950770290045E-2</v>
      </c>
      <c r="N38" s="16">
        <f>IF(ISERROR('Voting Age'!J38/'Voting Age'!B38),"",'Voting Age'!J38/'Voting Age'!B38)</f>
        <v>0.26572854806781993</v>
      </c>
      <c r="O38" s="36"/>
      <c r="P38" s="36"/>
    </row>
    <row r="39" spans="1:16" ht="14.4" x14ac:dyDescent="0.3">
      <c r="A39" s="3">
        <v>37</v>
      </c>
      <c r="B39" s="6">
        <v>30593</v>
      </c>
      <c r="C39" s="6">
        <v>30115.24</v>
      </c>
      <c r="D39" s="64">
        <f t="shared" si="2"/>
        <v>1.5864392912027212E-2</v>
      </c>
      <c r="E39" s="12">
        <f t="shared" si="3"/>
        <v>477.7599999999984</v>
      </c>
      <c r="F39" s="17">
        <f>IF(ISERROR('Racial Demographics'!C39/'Racial Demographics'!B39),"",'Racial Demographics'!C39/'Racial Demographics'!B39)</f>
        <v>0.68234563462229925</v>
      </c>
      <c r="G39" s="17">
        <f>'Racial Demographics'!E39</f>
        <v>0.26476644984146702</v>
      </c>
      <c r="H39" s="17">
        <f>'Racial Demographics'!G39</f>
        <v>2.1736998659824144E-2</v>
      </c>
      <c r="I39" s="17">
        <f>'Racial Demographics'!H39</f>
        <v>0.31765436537770075</v>
      </c>
      <c r="J39" s="27">
        <f>IF(ISERROR('Voting Age'!B39/B39),"",'Voting Age'!B39/B39)</f>
        <v>0.76337724316020006</v>
      </c>
      <c r="K39" s="30">
        <f>IF(ISERROR('Voting Age'!C39/'Voting Age'!B39),"",'Voting Age'!C39/'Voting Age'!B39)</f>
        <v>0.70681681938854157</v>
      </c>
      <c r="L39" s="30">
        <f>IF(ISERROR('Voting Age'!D39/'Voting Age'!B39),"",'Voting Age'!D39/'Voting Age'!B39)</f>
        <v>0.24685278753104392</v>
      </c>
      <c r="M39" s="30">
        <f>IF(ISERROR('Voting Age'!E39/'Voting Age'!B39),"",'Voting Age'!E39/'Voting Age'!B39)</f>
        <v>1.7084867688618652E-2</v>
      </c>
      <c r="N39" s="30">
        <f>IF(ISERROR('Voting Age'!J39/'Voting Age'!B39),"",'Voting Age'!J39/'Voting Age'!B39)</f>
        <v>0.29318318061145843</v>
      </c>
      <c r="O39" s="36"/>
      <c r="P39" s="36"/>
    </row>
    <row r="40" spans="1:16" ht="14.4" x14ac:dyDescent="0.3">
      <c r="A40" s="3">
        <v>38</v>
      </c>
      <c r="B40" s="7">
        <v>31048</v>
      </c>
      <c r="C40" s="7">
        <v>30115.24</v>
      </c>
      <c r="D40" s="65">
        <f t="shared" si="2"/>
        <v>3.0973022297016338E-2</v>
      </c>
      <c r="E40" s="13">
        <f t="shared" si="3"/>
        <v>932.7599999999984</v>
      </c>
      <c r="F40" s="16">
        <f>IF(ISERROR('Racial Demographics'!C40/'Racial Demographics'!B40),"",'Racial Demographics'!C40/'Racial Demographics'!B40)</f>
        <v>0.79608992527699052</v>
      </c>
      <c r="G40" s="16">
        <f>'Racial Demographics'!E40</f>
        <v>0.11562741561453234</v>
      </c>
      <c r="H40" s="16">
        <f>'Racial Demographics'!G40</f>
        <v>3.6298634372584383E-2</v>
      </c>
      <c r="I40" s="16">
        <f>'Racial Demographics'!H40</f>
        <v>0.20391007472300954</v>
      </c>
      <c r="J40" s="16">
        <f>IF(ISERROR('Voting Age'!B40/B40),"",'Voting Age'!B40/B40)</f>
        <v>0.76932491625869626</v>
      </c>
      <c r="K40" s="16">
        <f>IF(ISERROR('Voting Age'!C40/'Voting Age'!B40),"",'Voting Age'!C40/'Voting Age'!B40)</f>
        <v>0.81432638365569787</v>
      </c>
      <c r="L40" s="16">
        <f>IF(ISERROR('Voting Age'!D40/'Voting Age'!B40),"",'Voting Age'!D40/'Voting Age'!B40)</f>
        <v>0.10864104496357699</v>
      </c>
      <c r="M40" s="16">
        <f>IF(ISERROR('Voting Age'!E40/'Voting Age'!B40),"",'Voting Age'!E40/'Voting Age'!B40)</f>
        <v>2.9891986937955289E-2</v>
      </c>
      <c r="N40" s="16">
        <f>IF(ISERROR('Voting Age'!J40/'Voting Age'!B40),"",'Voting Age'!J40/'Voting Age'!B40)</f>
        <v>0.1856736163443021</v>
      </c>
      <c r="O40" s="36"/>
      <c r="P40" s="36"/>
    </row>
    <row r="41" spans="1:16" ht="14.4" x14ac:dyDescent="0.3">
      <c r="A41" s="3">
        <v>39</v>
      </c>
      <c r="B41" s="6">
        <v>31122</v>
      </c>
      <c r="C41" s="6">
        <v>30115.24</v>
      </c>
      <c r="D41" s="64">
        <f t="shared" si="2"/>
        <v>3.3430249933256329E-2</v>
      </c>
      <c r="E41" s="12">
        <f t="shared" si="3"/>
        <v>1006.7599999999984</v>
      </c>
      <c r="F41" s="17">
        <f>IF(ISERROR('Racial Demographics'!C41/'Racial Demographics'!B41),"",'Racial Demographics'!C41/'Racial Demographics'!B41)</f>
        <v>0.82880277617119724</v>
      </c>
      <c r="G41" s="17">
        <f>'Racial Demographics'!E41</f>
        <v>9.3438725017672392E-2</v>
      </c>
      <c r="H41" s="17">
        <f>'Racial Demographics'!G41</f>
        <v>3.6758563074352546E-2</v>
      </c>
      <c r="I41" s="17">
        <f>'Racial Demographics'!H41</f>
        <v>0.17119722382880279</v>
      </c>
      <c r="J41" s="27">
        <f>IF(ISERROR('Voting Age'!B41/B41),"",'Voting Age'!B41/B41)</f>
        <v>0.77848467322151538</v>
      </c>
      <c r="K41" s="30">
        <f>IF(ISERROR('Voting Age'!C41/'Voting Age'!B41),"",'Voting Age'!C41/'Voting Age'!B41)</f>
        <v>0.841505695889054</v>
      </c>
      <c r="L41" s="30">
        <f>IF(ISERROR('Voting Age'!D41/'Voting Age'!B41),"",'Voting Age'!D41/'Voting Age'!B41)</f>
        <v>9.3363051015354137E-2</v>
      </c>
      <c r="M41" s="30">
        <f>IF(ISERROR('Voting Age'!E41/'Voting Age'!B41),"",'Voting Age'!E41/'Voting Age'!B41)</f>
        <v>2.7034835727257719E-2</v>
      </c>
      <c r="N41" s="30">
        <f>IF(ISERROR('Voting Age'!J41/'Voting Age'!B41),"",'Voting Age'!J41/'Voting Age'!B41)</f>
        <v>0.158494304110946</v>
      </c>
      <c r="O41" s="36"/>
      <c r="P41" s="36"/>
    </row>
    <row r="42" spans="1:16" ht="14.4" x14ac:dyDescent="0.3">
      <c r="A42" s="3">
        <v>40</v>
      </c>
      <c r="B42" s="7">
        <v>30068</v>
      </c>
      <c r="C42" s="7">
        <v>30115.24</v>
      </c>
      <c r="D42" s="65">
        <f t="shared" si="2"/>
        <v>-1.5686409937294738E-3</v>
      </c>
      <c r="E42" s="13">
        <f t="shared" si="3"/>
        <v>-47.240000000001601</v>
      </c>
      <c r="F42" s="16">
        <f>IF(ISERROR('Racial Demographics'!C42/'Racial Demographics'!B42),"",'Racial Demographics'!C42/'Racial Demographics'!B42)</f>
        <v>0.83660369828388981</v>
      </c>
      <c r="G42" s="16">
        <f>'Racial Demographics'!E42</f>
        <v>2.0952507649328191E-2</v>
      </c>
      <c r="H42" s="16">
        <f>'Racial Demographics'!G42</f>
        <v>9.2922708527338027E-2</v>
      </c>
      <c r="I42" s="16">
        <f>'Racial Demographics'!H42</f>
        <v>0.16339630171611014</v>
      </c>
      <c r="J42" s="16">
        <f>IF(ISERROR('Voting Age'!B42/B42),"",'Voting Age'!B42/B42)</f>
        <v>0.75562059332180387</v>
      </c>
      <c r="K42" s="16">
        <f>IF(ISERROR('Voting Age'!C42/'Voting Age'!B42),"",'Voting Age'!C42/'Voting Age'!B42)</f>
        <v>0.85845070422535208</v>
      </c>
      <c r="L42" s="16">
        <f>IF(ISERROR('Voting Age'!D42/'Voting Age'!B42),"",'Voting Age'!D42/'Voting Age'!B42)</f>
        <v>2.1390845070422534E-2</v>
      </c>
      <c r="M42" s="16">
        <f>IF(ISERROR('Voting Age'!E42/'Voting Age'!B42),"",'Voting Age'!E42/'Voting Age'!B42)</f>
        <v>7.2183098591549297E-2</v>
      </c>
      <c r="N42" s="16">
        <f>IF(ISERROR('Voting Age'!J42/'Voting Age'!B42),"",'Voting Age'!J42/'Voting Age'!B42)</f>
        <v>0.14154929577464789</v>
      </c>
      <c r="O42" s="36"/>
      <c r="P42" s="36"/>
    </row>
    <row r="43" spans="1:16" ht="14.4" x14ac:dyDescent="0.3">
      <c r="A43" s="3">
        <v>41</v>
      </c>
      <c r="B43" s="6">
        <v>30194</v>
      </c>
      <c r="C43" s="6">
        <v>30115.24</v>
      </c>
      <c r="D43" s="64">
        <f t="shared" si="2"/>
        <v>2.615287143652131E-3</v>
      </c>
      <c r="E43" s="12">
        <f t="shared" si="3"/>
        <v>78.759999999998399</v>
      </c>
      <c r="F43" s="17">
        <f>IF(ISERROR('Racial Demographics'!C43/'Racial Demographics'!B43),"",'Racial Demographics'!C43/'Racial Demographics'!B43)</f>
        <v>0.92955554083592762</v>
      </c>
      <c r="G43" s="17">
        <f>'Racial Demographics'!E43</f>
        <v>2.5832946943101279E-3</v>
      </c>
      <c r="H43" s="17">
        <f>'Racial Demographics'!G43</f>
        <v>2.4508180433198648E-2</v>
      </c>
      <c r="I43" s="17">
        <f>'Racial Demographics'!H43</f>
        <v>7.0444459164072326E-2</v>
      </c>
      <c r="J43" s="27">
        <f>IF(ISERROR('Voting Age'!B43/B43),"",'Voting Age'!B43/B43)</f>
        <v>0.8130423262899914</v>
      </c>
      <c r="K43" s="30">
        <f>IF(ISERROR('Voting Age'!C43/'Voting Age'!B43),"",'Voting Age'!C43/'Voting Age'!B43)</f>
        <v>0.93567966108599132</v>
      </c>
      <c r="L43" s="30">
        <f>IF(ISERROR('Voting Age'!D43/'Voting Age'!B43),"",'Voting Age'!D43/'Voting Age'!B43)</f>
        <v>2.118212554482871E-3</v>
      </c>
      <c r="M43" s="30">
        <f>IF(ISERROR('Voting Age'!E43/'Voting Age'!B43),"",'Voting Age'!E43/'Voting Age'!B43)</f>
        <v>1.8208480997189296E-2</v>
      </c>
      <c r="N43" s="30">
        <f>IF(ISERROR('Voting Age'!J43/'Voting Age'!B43),"",'Voting Age'!J43/'Voting Age'!B43)</f>
        <v>6.4320338914008721E-2</v>
      </c>
      <c r="O43" s="36"/>
      <c r="P43" s="36"/>
    </row>
    <row r="44" spans="1:16" ht="14.4" x14ac:dyDescent="0.3">
      <c r="A44" s="3">
        <v>42</v>
      </c>
      <c r="B44" s="7">
        <v>30098</v>
      </c>
      <c r="C44" s="7">
        <v>30115.24</v>
      </c>
      <c r="D44" s="65">
        <f t="shared" si="2"/>
        <v>-5.7246762768623459E-4</v>
      </c>
      <c r="E44" s="13">
        <f t="shared" si="3"/>
        <v>-17.240000000001601</v>
      </c>
      <c r="F44" s="16">
        <f>IF(ISERROR('Racial Demographics'!C44/'Racial Demographics'!B44),"",'Racial Demographics'!C44/'Racial Demographics'!B44)</f>
        <v>0.90009302943717195</v>
      </c>
      <c r="G44" s="16">
        <f>'Racial Demographics'!E44</f>
        <v>1.5715329922253971E-2</v>
      </c>
      <c r="H44" s="16">
        <f>'Racial Demographics'!G44</f>
        <v>2.7543358362681906E-2</v>
      </c>
      <c r="I44" s="16">
        <f>'Racial Demographics'!H44</f>
        <v>9.9906970562828101E-2</v>
      </c>
      <c r="J44" s="16">
        <f>IF(ISERROR('Voting Age'!B44/B44),"",'Voting Age'!B44/B44)</f>
        <v>0.75048175958535446</v>
      </c>
      <c r="K44" s="16">
        <f>IF(ISERROR('Voting Age'!C44/'Voting Age'!B44),"",'Voting Age'!C44/'Voting Age'!B44)</f>
        <v>0.91119178324774219</v>
      </c>
      <c r="L44" s="16">
        <f>IF(ISERROR('Voting Age'!D44/'Voting Age'!B44),"",'Voting Age'!D44/'Voting Age'!B44)</f>
        <v>1.5716309544891092E-2</v>
      </c>
      <c r="M44" s="16">
        <f>IF(ISERROR('Voting Age'!E44/'Voting Age'!B44),"",'Voting Age'!E44/'Voting Age'!B44)</f>
        <v>2.1958562068354878E-2</v>
      </c>
      <c r="N44" s="16">
        <f>IF(ISERROR('Voting Age'!J44/'Voting Age'!B44),"",'Voting Age'!J44/'Voting Age'!B44)</f>
        <v>8.8808216752257835E-2</v>
      </c>
      <c r="O44" s="36"/>
      <c r="P44" s="36"/>
    </row>
    <row r="45" spans="1:16" ht="14.4" x14ac:dyDescent="0.3">
      <c r="A45" s="3">
        <v>43</v>
      </c>
      <c r="B45" s="6">
        <v>30068</v>
      </c>
      <c r="C45" s="6">
        <v>30115.24</v>
      </c>
      <c r="D45" s="64">
        <f t="shared" si="2"/>
        <v>-1.5686409937294738E-3</v>
      </c>
      <c r="E45" s="12">
        <f t="shared" si="3"/>
        <v>-47.240000000001601</v>
      </c>
      <c r="F45" s="17">
        <f>IF(ISERROR('Racial Demographics'!C45/'Racial Demographics'!B45),"",'Racial Demographics'!C45/'Racial Demographics'!B45)</f>
        <v>0.82802314753226025</v>
      </c>
      <c r="G45" s="17">
        <f>'Racial Demographics'!E45</f>
        <v>7.5029932153784756E-2</v>
      </c>
      <c r="H45" s="17">
        <f>'Racial Demographics'!G45</f>
        <v>4.1306372222961289E-2</v>
      </c>
      <c r="I45" s="17">
        <f>'Racial Demographics'!H45</f>
        <v>0.17197685246773978</v>
      </c>
      <c r="J45" s="27">
        <f>IF(ISERROR('Voting Age'!B45/B45),"",'Voting Age'!B45/B45)</f>
        <v>0.78186111480643872</v>
      </c>
      <c r="K45" s="30">
        <f>IF(ISERROR('Voting Age'!C45/'Voting Age'!B45),"",'Voting Age'!C45/'Voting Age'!B45)</f>
        <v>0.84074184354927894</v>
      </c>
      <c r="L45" s="30">
        <f>IF(ISERROR('Voting Age'!D45/'Voting Age'!B45),"",'Voting Age'!D45/'Voting Age'!B45)</f>
        <v>7.3376153813433154E-2</v>
      </c>
      <c r="M45" s="30">
        <f>IF(ISERROR('Voting Age'!E45/'Voting Age'!B45),"",'Voting Age'!E45/'Voting Age'!B45)</f>
        <v>3.3348930196945847E-2</v>
      </c>
      <c r="N45" s="30">
        <f>IF(ISERROR('Voting Age'!J45/'Voting Age'!B45),"",'Voting Age'!J45/'Voting Age'!B45)</f>
        <v>0.159258156450721</v>
      </c>
      <c r="O45" s="36"/>
      <c r="P45" s="36"/>
    </row>
    <row r="46" spans="1:16" ht="14.4" x14ac:dyDescent="0.3">
      <c r="A46" s="3">
        <v>44</v>
      </c>
      <c r="B46" s="7">
        <v>29145</v>
      </c>
      <c r="C46" s="7">
        <v>30115.24</v>
      </c>
      <c r="D46" s="65">
        <f t="shared" si="2"/>
        <v>-3.2217574888993135E-2</v>
      </c>
      <c r="E46" s="13">
        <f t="shared" si="3"/>
        <v>-970.2400000000016</v>
      </c>
      <c r="F46" s="16">
        <f>IF(ISERROR('Racial Demographics'!C46/'Racial Demographics'!B46),"",'Racial Demographics'!C46/'Racial Demographics'!B46)</f>
        <v>0.88148910619317211</v>
      </c>
      <c r="G46" s="16">
        <f>'Racial Demographics'!E46</f>
        <v>9.9845599588265568E-3</v>
      </c>
      <c r="H46" s="16">
        <f>'Racial Demographics'!G46</f>
        <v>4.6972036369874764E-2</v>
      </c>
      <c r="I46" s="16">
        <f>'Racial Demographics'!H46</f>
        <v>0.11851089380682793</v>
      </c>
      <c r="J46" s="16">
        <f>IF(ISERROR('Voting Age'!B46/B46),"",'Voting Age'!B46/B46)</f>
        <v>0.7616743866872534</v>
      </c>
      <c r="K46" s="16">
        <f>IF(ISERROR('Voting Age'!C46/'Voting Age'!B46),"",'Voting Age'!C46/'Voting Age'!B46)</f>
        <v>0.89314834001531596</v>
      </c>
      <c r="L46" s="16">
        <f>IF(ISERROR('Voting Age'!D46/'Voting Age'!B46),"",'Voting Age'!D46/'Voting Age'!B46)</f>
        <v>9.7752150997792685E-3</v>
      </c>
      <c r="M46" s="16">
        <f>IF(ISERROR('Voting Age'!E46/'Voting Age'!B46),"",'Voting Age'!E46/'Voting Age'!B46)</f>
        <v>3.6443083021757736E-2</v>
      </c>
      <c r="N46" s="16">
        <f>IF(ISERROR('Voting Age'!J46/'Voting Age'!B46),"",'Voting Age'!J46/'Voting Age'!B46)</f>
        <v>0.10685165998468399</v>
      </c>
      <c r="O46" s="36"/>
      <c r="P46" s="36"/>
    </row>
    <row r="47" spans="1:16" ht="14.4" x14ac:dyDescent="0.3">
      <c r="A47" s="3">
        <v>45</v>
      </c>
      <c r="B47" s="6">
        <v>30641</v>
      </c>
      <c r="C47" s="6">
        <v>30115.24</v>
      </c>
      <c r="D47" s="64">
        <f t="shared" si="2"/>
        <v>1.7458270297696393E-2</v>
      </c>
      <c r="E47" s="12">
        <f t="shared" si="3"/>
        <v>525.7599999999984</v>
      </c>
      <c r="F47" s="17">
        <f>IF(ISERROR('Racial Demographics'!C47/'Racial Demographics'!B47),"",'Racial Demographics'!C47/'Racial Demographics'!B47)</f>
        <v>0.79785255050422632</v>
      </c>
      <c r="G47" s="17">
        <f>'Racial Demographics'!E47</f>
        <v>1.6970725498515062E-2</v>
      </c>
      <c r="H47" s="17">
        <f>'Racial Demographics'!G47</f>
        <v>0.1162168336542541</v>
      </c>
      <c r="I47" s="17">
        <f>'Racial Demographics'!H47</f>
        <v>0.20214744949577362</v>
      </c>
      <c r="J47" s="27">
        <f>IF(ISERROR('Voting Age'!B47/B47),"",'Voting Age'!B47/B47)</f>
        <v>0.75536046473679053</v>
      </c>
      <c r="K47" s="30">
        <f>IF(ISERROR('Voting Age'!C47/'Voting Age'!B47),"",'Voting Age'!C47/'Voting Age'!B47)</f>
        <v>0.82052279109958959</v>
      </c>
      <c r="L47" s="30">
        <f>IF(ISERROR('Voting Age'!D47/'Voting Age'!B47),"",'Voting Age'!D47/'Voting Age'!B47)</f>
        <v>1.7498379779650033E-2</v>
      </c>
      <c r="M47" s="30">
        <f>IF(ISERROR('Voting Age'!E47/'Voting Age'!B47),"",'Voting Age'!E47/'Voting Age'!B47)</f>
        <v>9.5398574206092032E-2</v>
      </c>
      <c r="N47" s="30">
        <f>IF(ISERROR('Voting Age'!J47/'Voting Age'!B47),"",'Voting Age'!J47/'Voting Age'!B47)</f>
        <v>0.17947720890041047</v>
      </c>
      <c r="O47" s="36"/>
      <c r="P47" s="36"/>
    </row>
    <row r="48" spans="1:16" ht="14.4" x14ac:dyDescent="0.3">
      <c r="A48" s="3">
        <v>46</v>
      </c>
      <c r="B48" s="7">
        <v>29927</v>
      </c>
      <c r="C48" s="7">
        <v>30115.24</v>
      </c>
      <c r="D48" s="65">
        <f t="shared" si="2"/>
        <v>-6.2506558141326978E-3</v>
      </c>
      <c r="E48" s="13">
        <f t="shared" si="3"/>
        <v>-188.2400000000016</v>
      </c>
      <c r="F48" s="16">
        <f>IF(ISERROR('Racial Demographics'!C48/'Racial Demographics'!B48),"",'Racial Demographics'!C48/'Racial Demographics'!B48)</f>
        <v>0.88902997293413977</v>
      </c>
      <c r="G48" s="16">
        <f>'Racial Demographics'!E48</f>
        <v>9.556587696728706E-3</v>
      </c>
      <c r="H48" s="16">
        <f>'Racial Demographics'!G48</f>
        <v>3.2111471246700302E-2</v>
      </c>
      <c r="I48" s="16">
        <f>'Racial Demographics'!H48</f>
        <v>0.11097002706586026</v>
      </c>
      <c r="J48" s="16">
        <f>IF(ISERROR('Voting Age'!B48/B48),"",'Voting Age'!B48/B48)</f>
        <v>0.76730043104888557</v>
      </c>
      <c r="K48" s="16">
        <f>IF(ISERROR('Voting Age'!C48/'Voting Age'!B48),"",'Voting Age'!C48/'Voting Age'!B48)</f>
        <v>0.89922919479162133</v>
      </c>
      <c r="L48" s="16">
        <f>IF(ISERROR('Voting Age'!D48/'Voting Age'!B48),"",'Voting Age'!D48/'Voting Age'!B48)</f>
        <v>9.0580499063711191E-3</v>
      </c>
      <c r="M48" s="16">
        <f>IF(ISERROR('Voting Age'!E48/'Voting Age'!B48),"",'Voting Age'!E48/'Voting Age'!B48)</f>
        <v>2.4735443975090362E-2</v>
      </c>
      <c r="N48" s="16">
        <f>IF(ISERROR('Voting Age'!J48/'Voting Age'!B48),"",'Voting Age'!J48/'Voting Age'!B48)</f>
        <v>0.10077080520837869</v>
      </c>
      <c r="O48" s="36"/>
      <c r="P48" s="36"/>
    </row>
    <row r="49" spans="1:16" ht="14.4" x14ac:dyDescent="0.3">
      <c r="A49" s="3">
        <v>47</v>
      </c>
      <c r="B49" s="6">
        <v>29203</v>
      </c>
      <c r="C49" s="6">
        <v>30115.24</v>
      </c>
      <c r="D49" s="64">
        <f t="shared" si="2"/>
        <v>-3.0291639714642871E-2</v>
      </c>
      <c r="E49" s="12">
        <f t="shared" si="3"/>
        <v>-912.2400000000016</v>
      </c>
      <c r="F49" s="17">
        <f>IF(ISERROR('Racial Demographics'!C49/'Racial Demographics'!B49),"",'Racial Demographics'!C49/'Racial Demographics'!B49)</f>
        <v>0.8563846180186967</v>
      </c>
      <c r="G49" s="17">
        <f>'Racial Demographics'!E49</f>
        <v>4.6912988391603601E-3</v>
      </c>
      <c r="H49" s="17">
        <f>'Racial Demographics'!G49</f>
        <v>4.0954696435297741E-2</v>
      </c>
      <c r="I49" s="17">
        <f>'Racial Demographics'!H49</f>
        <v>0.1436153819813033</v>
      </c>
      <c r="J49" s="27">
        <f>IF(ISERROR('Voting Age'!B49/B49),"",'Voting Age'!B49/B49)</f>
        <v>0.7555730575625792</v>
      </c>
      <c r="K49" s="30">
        <f>IF(ISERROR('Voting Age'!C49/'Voting Age'!B49),"",'Voting Age'!C49/'Voting Age'!B49)</f>
        <v>0.87464309993201905</v>
      </c>
      <c r="L49" s="30">
        <f>IF(ISERROR('Voting Age'!D49/'Voting Age'!B49),"",'Voting Age'!D49/'Voting Age'!B49)</f>
        <v>3.7616134149104918E-3</v>
      </c>
      <c r="M49" s="30">
        <f>IF(ISERROR('Voting Age'!E49/'Voting Age'!B49),"",'Voting Age'!E49/'Voting Age'!B49)</f>
        <v>3.3129390437344211E-2</v>
      </c>
      <c r="N49" s="30">
        <f>IF(ISERROR('Voting Age'!J49/'Voting Age'!B49),"",'Voting Age'!J49/'Voting Age'!B49)</f>
        <v>0.12535690006798098</v>
      </c>
      <c r="O49" s="36"/>
      <c r="P49" s="36"/>
    </row>
    <row r="50" spans="1:16" ht="14.4" x14ac:dyDescent="0.3">
      <c r="A50" s="3">
        <v>48</v>
      </c>
      <c r="B50" s="7">
        <v>29847</v>
      </c>
      <c r="C50" s="7">
        <v>30115.24</v>
      </c>
      <c r="D50" s="65">
        <f t="shared" si="2"/>
        <v>-8.9071181235813365E-3</v>
      </c>
      <c r="E50" s="13">
        <f t="shared" si="3"/>
        <v>-268.2400000000016</v>
      </c>
      <c r="F50" s="16">
        <f>IF(ISERROR('Racial Demographics'!C50/'Racial Demographics'!B50),"",'Racial Demographics'!C50/'Racial Demographics'!B50)</f>
        <v>0.70663718296646227</v>
      </c>
      <c r="G50" s="16">
        <f>'Racial Demographics'!E50</f>
        <v>4.1243676081348206E-2</v>
      </c>
      <c r="H50" s="16">
        <f>'Racial Demographics'!G50</f>
        <v>0.1423928703052233</v>
      </c>
      <c r="I50" s="16">
        <f>'Racial Demographics'!H50</f>
        <v>0.29336281703353773</v>
      </c>
      <c r="J50" s="16">
        <f>IF(ISERROR('Voting Age'!B50/B50),"",'Voting Age'!B50/B50)</f>
        <v>0.73682447147116958</v>
      </c>
      <c r="K50" s="16">
        <f>IF(ISERROR('Voting Age'!C50/'Voting Age'!B50),"",'Voting Age'!C50/'Voting Age'!B50)</f>
        <v>0.7369497999272463</v>
      </c>
      <c r="L50" s="16">
        <f>IF(ISERROR('Voting Age'!D50/'Voting Age'!B50),"",'Voting Age'!D50/'Voting Age'!B50)</f>
        <v>3.7377228082939251E-2</v>
      </c>
      <c r="M50" s="16">
        <f>IF(ISERROR('Voting Age'!E50/'Voting Age'!B50),"",'Voting Age'!E50/'Voting Age'!B50)</f>
        <v>0.12022553655874864</v>
      </c>
      <c r="N50" s="16">
        <f>IF(ISERROR('Voting Age'!J50/'Voting Age'!B50),"",'Voting Age'!J50/'Voting Age'!B50)</f>
        <v>0.2630502000727537</v>
      </c>
      <c r="O50" s="36"/>
      <c r="P50" s="36"/>
    </row>
    <row r="51" spans="1:16" ht="14.4" x14ac:dyDescent="0.3">
      <c r="A51" s="3">
        <v>49</v>
      </c>
      <c r="B51" s="6">
        <v>29484</v>
      </c>
      <c r="C51" s="6">
        <v>30115.24</v>
      </c>
      <c r="D51" s="64">
        <f t="shared" si="2"/>
        <v>-2.0960815852704529E-2</v>
      </c>
      <c r="E51" s="12">
        <f t="shared" si="3"/>
        <v>-631.2400000000016</v>
      </c>
      <c r="F51" s="17">
        <f>IF(ISERROR('Racial Demographics'!C51/'Racial Demographics'!B51),"",'Racial Demographics'!C51/'Racial Demographics'!B51)</f>
        <v>0.42029575362908694</v>
      </c>
      <c r="G51" s="17">
        <f>'Racial Demographics'!E51</f>
        <v>0.1273911273911274</v>
      </c>
      <c r="H51" s="17">
        <f>'Racial Demographics'!G51</f>
        <v>0.38576855243521913</v>
      </c>
      <c r="I51" s="17">
        <f>'Racial Demographics'!H51</f>
        <v>0.579704246370913</v>
      </c>
      <c r="J51" s="27">
        <f>IF(ISERROR('Voting Age'!B51/B51),"",'Voting Age'!B51/B51)</f>
        <v>0.72581739248405919</v>
      </c>
      <c r="K51" s="30">
        <f>IF(ISERROR('Voting Age'!C51/'Voting Age'!B51),"",'Voting Age'!C51/'Voting Age'!B51)</f>
        <v>0.45546728971962619</v>
      </c>
      <c r="L51" s="30">
        <f>IF(ISERROR('Voting Age'!D51/'Voting Age'!B51),"",'Voting Age'!D51/'Voting Age'!B51)</f>
        <v>0.12883177570093457</v>
      </c>
      <c r="M51" s="30">
        <f>IF(ISERROR('Voting Age'!E51/'Voting Age'!B51),"",'Voting Age'!E51/'Voting Age'!B51)</f>
        <v>0.32985981308411216</v>
      </c>
      <c r="N51" s="30">
        <f>IF(ISERROR('Voting Age'!J51/'Voting Age'!B51),"",'Voting Age'!J51/'Voting Age'!B51)</f>
        <v>0.54453271028037387</v>
      </c>
      <c r="O51" s="36"/>
      <c r="P51" s="36"/>
    </row>
    <row r="52" spans="1:16" ht="14.4" x14ac:dyDescent="0.3">
      <c r="A52" s="3">
        <v>50</v>
      </c>
      <c r="B52" s="7">
        <v>29517</v>
      </c>
      <c r="C52" s="7">
        <v>30115.24</v>
      </c>
      <c r="D52" s="65">
        <f t="shared" si="2"/>
        <v>-1.9865025150056968E-2</v>
      </c>
      <c r="E52" s="13">
        <f t="shared" si="3"/>
        <v>-598.2400000000016</v>
      </c>
      <c r="F52" s="16">
        <f>IF(ISERROR('Racial Demographics'!C52/'Racial Demographics'!B52),"",'Racial Demographics'!C52/'Racial Demographics'!B52)</f>
        <v>0.72734356472541251</v>
      </c>
      <c r="G52" s="16">
        <f>'Racial Demographics'!E52</f>
        <v>6.8706169326151034E-2</v>
      </c>
      <c r="H52" s="16">
        <f>'Racial Demographics'!G52</f>
        <v>9.8519497238879289E-2</v>
      </c>
      <c r="I52" s="16">
        <f>'Racial Demographics'!H52</f>
        <v>0.27265643527458755</v>
      </c>
      <c r="J52" s="16">
        <f>IF(ISERROR('Voting Age'!B52/B52),"",'Voting Age'!B52/B52)</f>
        <v>0.78998543212386085</v>
      </c>
      <c r="K52" s="16">
        <f>IF(ISERROR('Voting Age'!C52/'Voting Age'!B52),"",'Voting Age'!C52/'Voting Age'!B52)</f>
        <v>0.76091431512136543</v>
      </c>
      <c r="L52" s="16">
        <f>IF(ISERROR('Voting Age'!D52/'Voting Age'!B52),"",'Voting Age'!D52/'Voting Age'!B52)</f>
        <v>6.4842610858564201E-2</v>
      </c>
      <c r="M52" s="16">
        <f>IF(ISERROR('Voting Age'!E52/'Voting Age'!B52),"",'Voting Age'!E52/'Voting Age'!B52)</f>
        <v>7.959516253538039E-2</v>
      </c>
      <c r="N52" s="16">
        <f>IF(ISERROR('Voting Age'!J52/'Voting Age'!B52),"",'Voting Age'!J52/'Voting Age'!B52)</f>
        <v>0.23908568487863452</v>
      </c>
      <c r="O52" s="36"/>
      <c r="P52" s="36"/>
    </row>
    <row r="53" spans="1:16" ht="14.4" x14ac:dyDescent="0.3">
      <c r="A53" s="3">
        <v>51</v>
      </c>
      <c r="B53" s="6">
        <v>31079</v>
      </c>
      <c r="C53" s="6">
        <v>30115.24</v>
      </c>
      <c r="D53" s="64">
        <f t="shared" si="2"/>
        <v>3.2002401441927689E-2</v>
      </c>
      <c r="E53" s="12">
        <f t="shared" si="3"/>
        <v>963.7599999999984</v>
      </c>
      <c r="F53" s="17">
        <f>IF(ISERROR('Racial Demographics'!C53/'Racial Demographics'!B53),"",'Racial Demographics'!C53/'Racial Demographics'!B53)</f>
        <v>0.71971427652112363</v>
      </c>
      <c r="G53" s="17">
        <f>'Racial Demographics'!E53</f>
        <v>4.652659351974002E-2</v>
      </c>
      <c r="H53" s="17">
        <f>'Racial Demographics'!G53</f>
        <v>8.1566330963029704E-2</v>
      </c>
      <c r="I53" s="17">
        <f>'Racial Demographics'!H53</f>
        <v>0.28028572347887643</v>
      </c>
      <c r="J53" s="27">
        <f>IF(ISERROR('Voting Age'!B53/B53),"",'Voting Age'!B53/B53)</f>
        <v>0.78290807297532095</v>
      </c>
      <c r="K53" s="30">
        <f>IF(ISERROR('Voting Age'!C53/'Voting Age'!B53),"",'Voting Age'!C53/'Voting Age'!B53)</f>
        <v>0.75086306098964328</v>
      </c>
      <c r="L53" s="30">
        <f>IF(ISERROR('Voting Age'!D53/'Voting Age'!B53),"",'Voting Age'!D53/'Voting Age'!B53)</f>
        <v>4.3029755055071513E-2</v>
      </c>
      <c r="M53" s="30">
        <f>IF(ISERROR('Voting Age'!E53/'Voting Age'!B53),"",'Voting Age'!E53/'Voting Age'!B53)</f>
        <v>6.6044714778891997E-2</v>
      </c>
      <c r="N53" s="30">
        <f>IF(ISERROR('Voting Age'!J53/'Voting Age'!B53),"",'Voting Age'!J53/'Voting Age'!B53)</f>
        <v>0.24913693901035674</v>
      </c>
      <c r="O53" s="36"/>
      <c r="P53" s="36"/>
    </row>
    <row r="54" spans="1:16" ht="14.4" x14ac:dyDescent="0.3">
      <c r="A54" s="3">
        <v>52</v>
      </c>
      <c r="B54" s="7">
        <v>29755</v>
      </c>
      <c r="C54" s="7">
        <v>30115.24</v>
      </c>
      <c r="D54" s="65">
        <f t="shared" si="2"/>
        <v>-1.196204977944727E-2</v>
      </c>
      <c r="E54" s="13">
        <f t="shared" si="3"/>
        <v>-360.2400000000016</v>
      </c>
      <c r="F54" s="16">
        <f>IF(ISERROR('Racial Demographics'!C54/'Racial Demographics'!B54),"",'Racial Demographics'!C54/'Racial Demographics'!B54)</f>
        <v>0.78255755335237775</v>
      </c>
      <c r="G54" s="16">
        <f>'Racial Demographics'!E54</f>
        <v>1.0115946899680726E-2</v>
      </c>
      <c r="H54" s="16">
        <f>'Racial Demographics'!G54</f>
        <v>0.15536884557217273</v>
      </c>
      <c r="I54" s="16">
        <f>'Racial Demographics'!H54</f>
        <v>0.21744244664762225</v>
      </c>
      <c r="J54" s="16">
        <f>IF(ISERROR('Voting Age'!B54/B54),"",'Voting Age'!B54/B54)</f>
        <v>0.75876323307007221</v>
      </c>
      <c r="K54" s="16">
        <f>IF(ISERROR('Voting Age'!C54/'Voting Age'!B54),"",'Voting Age'!C54/'Voting Age'!B54)</f>
        <v>0.80954068299596937</v>
      </c>
      <c r="L54" s="16">
        <f>IF(ISERROR('Voting Age'!D54/'Voting Age'!B54),"",'Voting Age'!D54/'Voting Age'!B54)</f>
        <v>8.4599371041325245E-3</v>
      </c>
      <c r="M54" s="16">
        <f>IF(ISERROR('Voting Age'!E54/'Voting Age'!B54),"",'Voting Age'!E54/'Voting Age'!B54)</f>
        <v>0.12880364973202818</v>
      </c>
      <c r="N54" s="16">
        <f>IF(ISERROR('Voting Age'!J54/'Voting Age'!B54),"",'Voting Age'!J54/'Voting Age'!B54)</f>
        <v>0.19045931700403065</v>
      </c>
      <c r="O54" s="36"/>
      <c r="P54" s="36"/>
    </row>
    <row r="55" spans="1:16" ht="14.4" x14ac:dyDescent="0.3">
      <c r="A55" s="3">
        <v>53</v>
      </c>
      <c r="B55" s="6">
        <v>29344</v>
      </c>
      <c r="C55" s="6">
        <v>30115.24</v>
      </c>
      <c r="D55" s="64">
        <f t="shared" si="2"/>
        <v>-2.5609624894239645E-2</v>
      </c>
      <c r="E55" s="12">
        <f t="shared" si="3"/>
        <v>-771.2400000000016</v>
      </c>
      <c r="F55" s="17">
        <f>IF(ISERROR('Racial Demographics'!C55/'Racial Demographics'!B55),"",'Racial Demographics'!C55/'Racial Demographics'!B55)</f>
        <v>0.73146128680479827</v>
      </c>
      <c r="G55" s="17">
        <f>'Racial Demographics'!E55</f>
        <v>6.014858233369684E-2</v>
      </c>
      <c r="H55" s="17">
        <f>'Racial Demographics'!G55</f>
        <v>0.16398582333696837</v>
      </c>
      <c r="I55" s="17">
        <f>'Racial Demographics'!H55</f>
        <v>0.26853871319520173</v>
      </c>
      <c r="J55" s="27">
        <f>IF(ISERROR('Voting Age'!B55/B55),"",'Voting Age'!B55/B55)</f>
        <v>0.78486232279171209</v>
      </c>
      <c r="K55" s="30">
        <f>IF(ISERROR('Voting Age'!C55/'Voting Age'!B55),"",'Voting Age'!C55/'Voting Age'!B55)</f>
        <v>0.75706656245929405</v>
      </c>
      <c r="L55" s="30">
        <f>IF(ISERROR('Voting Age'!D55/'Voting Age'!B55),"",'Voting Age'!D55/'Voting Age'!B55)</f>
        <v>6.1438930137640568E-2</v>
      </c>
      <c r="M55" s="30">
        <f>IF(ISERROR('Voting Age'!E55/'Voting Age'!B55),"",'Voting Age'!E55/'Voting Age'!B55)</f>
        <v>0.13542616473448829</v>
      </c>
      <c r="N55" s="30">
        <f>IF(ISERROR('Voting Age'!J55/'Voting Age'!B55),"",'Voting Age'!J55/'Voting Age'!B55)</f>
        <v>0.24293343754070601</v>
      </c>
      <c r="O55" s="36"/>
      <c r="P55" s="36"/>
    </row>
    <row r="56" spans="1:16" ht="14.4" x14ac:dyDescent="0.3">
      <c r="A56" s="3">
        <v>54</v>
      </c>
      <c r="B56" s="7">
        <v>29768</v>
      </c>
      <c r="C56" s="7">
        <v>30115.24</v>
      </c>
      <c r="D56" s="65">
        <f t="shared" si="2"/>
        <v>-1.1530374654161865E-2</v>
      </c>
      <c r="E56" s="13">
        <f t="shared" si="3"/>
        <v>-347.2400000000016</v>
      </c>
      <c r="F56" s="16">
        <f>IF(ISERROR('Racial Demographics'!C56/'Racial Demographics'!B56),"",'Racial Demographics'!C56/'Racial Demographics'!B56)</f>
        <v>0.82296425692018271</v>
      </c>
      <c r="G56" s="16">
        <f>'Racial Demographics'!E56</f>
        <v>6.9134641225477023E-2</v>
      </c>
      <c r="H56" s="16">
        <f>'Racial Demographics'!G56</f>
        <v>5.2539639881752219E-2</v>
      </c>
      <c r="I56" s="16">
        <f>'Racial Demographics'!H56</f>
        <v>0.17703574307981726</v>
      </c>
      <c r="J56" s="16">
        <f>IF(ISERROR('Voting Age'!B56/B56),"",'Voting Age'!B56/B56)</f>
        <v>0.7793603869927439</v>
      </c>
      <c r="K56" s="16">
        <f>IF(ISERROR('Voting Age'!C56/'Voting Age'!B56),"",'Voting Age'!C56/'Voting Age'!B56)</f>
        <v>0.84237068965517237</v>
      </c>
      <c r="L56" s="16">
        <f>IF(ISERROR('Voting Age'!D56/'Voting Age'!B56),"",'Voting Age'!D56/'Voting Age'!B56)</f>
        <v>6.344827586206897E-2</v>
      </c>
      <c r="M56" s="16">
        <f>IF(ISERROR('Voting Age'!E56/'Voting Age'!B56),"",'Voting Age'!E56/'Voting Age'!B56)</f>
        <v>4.2284482758620692E-2</v>
      </c>
      <c r="N56" s="16">
        <f>IF(ISERROR('Voting Age'!J56/'Voting Age'!B56),"",'Voting Age'!J56/'Voting Age'!B56)</f>
        <v>0.15762931034482758</v>
      </c>
      <c r="O56" s="36"/>
      <c r="P56" s="36"/>
    </row>
    <row r="57" spans="1:16" ht="14.4" x14ac:dyDescent="0.3">
      <c r="A57" s="3">
        <v>55</v>
      </c>
      <c r="B57" s="6">
        <v>29682</v>
      </c>
      <c r="C57" s="6">
        <v>30115.24</v>
      </c>
      <c r="D57" s="64">
        <f t="shared" si="2"/>
        <v>-1.4386071636819152E-2</v>
      </c>
      <c r="E57" s="12">
        <f t="shared" si="3"/>
        <v>-433.2400000000016</v>
      </c>
      <c r="F57" s="17">
        <f>IF(ISERROR('Racial Demographics'!C57/'Racial Demographics'!B57),"",'Racial Demographics'!C57/'Racial Demographics'!B57)</f>
        <v>0.68967724546863418</v>
      </c>
      <c r="G57" s="17">
        <f>'Racial Demographics'!E57</f>
        <v>0.15733441142780136</v>
      </c>
      <c r="H57" s="17">
        <f>'Racial Demographics'!G57</f>
        <v>6.3978168587022433E-2</v>
      </c>
      <c r="I57" s="17">
        <f>'Racial Demographics'!H57</f>
        <v>0.31032275453136582</v>
      </c>
      <c r="J57" s="27">
        <f>IF(ISERROR('Voting Age'!B57/B57),"",'Voting Age'!B57/B57)</f>
        <v>0.79735193046290687</v>
      </c>
      <c r="K57" s="30">
        <f>IF(ISERROR('Voting Age'!C57/'Voting Age'!B57),"",'Voting Age'!C57/'Voting Age'!B57)</f>
        <v>0.7120885621329277</v>
      </c>
      <c r="L57" s="30">
        <f>IF(ISERROR('Voting Age'!D57/'Voting Age'!B57),"",'Voting Age'!D57/'Voting Age'!B57)</f>
        <v>0.14412473063759665</v>
      </c>
      <c r="M57" s="30">
        <f>IF(ISERROR('Voting Age'!E57/'Voting Age'!B57),"",'Voting Age'!E57/'Voting Age'!B57)</f>
        <v>5.5562597709891408E-2</v>
      </c>
      <c r="N57" s="30">
        <f>IF(ISERROR('Voting Age'!J57/'Voting Age'!B57),"",'Voting Age'!J57/'Voting Age'!B57)</f>
        <v>0.2879114378670723</v>
      </c>
      <c r="O57" s="36"/>
      <c r="P57" s="36"/>
    </row>
    <row r="58" spans="1:16" ht="14.4" x14ac:dyDescent="0.3">
      <c r="A58" s="3">
        <v>56</v>
      </c>
      <c r="B58" s="7">
        <v>29821</v>
      </c>
      <c r="C58" s="7">
        <v>30115.24</v>
      </c>
      <c r="D58" s="65">
        <f t="shared" si="2"/>
        <v>-9.7704683741521425E-3</v>
      </c>
      <c r="E58" s="13">
        <f t="shared" si="3"/>
        <v>-294.2400000000016</v>
      </c>
      <c r="F58" s="16">
        <f>IF(ISERROR('Racial Demographics'!C58/'Racial Demographics'!B58),"",'Racial Demographics'!C58/'Racial Demographics'!B58)</f>
        <v>0.65953522685355959</v>
      </c>
      <c r="G58" s="16">
        <f>'Racial Demographics'!E58</f>
        <v>0.20586164112538144</v>
      </c>
      <c r="H58" s="16">
        <f>'Racial Demographics'!G58</f>
        <v>7.0789041279635159E-2</v>
      </c>
      <c r="I58" s="16">
        <f>'Racial Demographics'!H58</f>
        <v>0.34046477314644041</v>
      </c>
      <c r="J58" s="16">
        <f>IF(ISERROR('Voting Age'!B58/B58),"",'Voting Age'!B58/B58)</f>
        <v>0.77462191073404651</v>
      </c>
      <c r="K58" s="16">
        <f>IF(ISERROR('Voting Age'!C58/'Voting Age'!B58),"",'Voting Age'!C58/'Voting Age'!B58)</f>
        <v>0.70060606060606057</v>
      </c>
      <c r="L58" s="16">
        <f>IF(ISERROR('Voting Age'!D58/'Voting Age'!B58),"",'Voting Age'!D58/'Voting Age'!B58)</f>
        <v>0.18705627705627706</v>
      </c>
      <c r="M58" s="16">
        <f>IF(ISERROR('Voting Age'!E58/'Voting Age'!B58),"",'Voting Age'!E58/'Voting Age'!B58)</f>
        <v>5.8744588744588745E-2</v>
      </c>
      <c r="N58" s="16">
        <f>IF(ISERROR('Voting Age'!J58/'Voting Age'!B58),"",'Voting Age'!J58/'Voting Age'!B58)</f>
        <v>0.29939393939393938</v>
      </c>
      <c r="O58" s="36"/>
      <c r="P58" s="36"/>
    </row>
    <row r="59" spans="1:16" ht="14.4" x14ac:dyDescent="0.3">
      <c r="A59" s="3">
        <v>57</v>
      </c>
      <c r="B59" s="6">
        <v>30134</v>
      </c>
      <c r="C59" s="6">
        <v>30115.24</v>
      </c>
      <c r="D59" s="64">
        <f t="shared" si="2"/>
        <v>6.2294041156565243E-4</v>
      </c>
      <c r="E59" s="12">
        <f t="shared" si="3"/>
        <v>18.759999999998399</v>
      </c>
      <c r="F59" s="17">
        <f>IF(ISERROR('Racial Demographics'!C59/'Racial Demographics'!B59),"",'Racial Demographics'!C59/'Racial Demographics'!B59)</f>
        <v>0.89828764850335174</v>
      </c>
      <c r="G59" s="17">
        <f>'Racial Demographics'!E59</f>
        <v>1.0121457489878543E-2</v>
      </c>
      <c r="H59" s="17">
        <f>'Racial Demographics'!G59</f>
        <v>3.3749253335103209E-2</v>
      </c>
      <c r="I59" s="17">
        <f>'Racial Demographics'!H59</f>
        <v>0.1017123514966483</v>
      </c>
      <c r="J59" s="27">
        <f>IF(ISERROR('Voting Age'!B59/B59),"",'Voting Age'!B59/B59)</f>
        <v>0.74812504148138315</v>
      </c>
      <c r="K59" s="30">
        <f>IF(ISERROR('Voting Age'!C59/'Voting Age'!B59),"",'Voting Age'!C59/'Voting Age'!B59)</f>
        <v>0.90760290986515257</v>
      </c>
      <c r="L59" s="30">
        <f>IF(ISERROR('Voting Age'!D59/'Voting Age'!B59),"",'Voting Age'!D59/'Voting Age'!B59)</f>
        <v>9.1376863023420862E-3</v>
      </c>
      <c r="M59" s="30">
        <f>IF(ISERROR('Voting Age'!E59/'Voting Age'!B59),"",'Voting Age'!E59/'Voting Age'!B59)</f>
        <v>2.7279985805535843E-2</v>
      </c>
      <c r="N59" s="30">
        <f>IF(ISERROR('Voting Age'!J59/'Voting Age'!B59),"",'Voting Age'!J59/'Voting Age'!B59)</f>
        <v>9.2397090134847412E-2</v>
      </c>
      <c r="O59" s="36"/>
      <c r="P59" s="36"/>
    </row>
    <row r="60" spans="1:16" ht="14.4" x14ac:dyDescent="0.3">
      <c r="A60" s="3">
        <v>58</v>
      </c>
      <c r="B60" s="7">
        <v>31207</v>
      </c>
      <c r="C60" s="7">
        <v>30115.24</v>
      </c>
      <c r="D60" s="65">
        <f t="shared" si="2"/>
        <v>3.6252741137045505E-2</v>
      </c>
      <c r="E60" s="13">
        <f t="shared" si="3"/>
        <v>1091.7599999999984</v>
      </c>
      <c r="F60" s="16">
        <f>IF(ISERROR('Racial Demographics'!C60/'Racial Demographics'!B60),"",'Racial Demographics'!C60/'Racial Demographics'!B60)</f>
        <v>0.79075207485500043</v>
      </c>
      <c r="G60" s="16">
        <f>'Racial Demographics'!E60</f>
        <v>9.0909090909090912E-2</v>
      </c>
      <c r="H60" s="16">
        <f>'Racial Demographics'!G60</f>
        <v>5.7903675457429422E-2</v>
      </c>
      <c r="I60" s="16">
        <f>'Racial Demographics'!H60</f>
        <v>0.20924792514499951</v>
      </c>
      <c r="J60" s="16">
        <f>IF(ISERROR('Voting Age'!B60/B60),"",'Voting Age'!B60/B60)</f>
        <v>0.77681289454289104</v>
      </c>
      <c r="K60" s="16">
        <f>IF(ISERROR('Voting Age'!C60/'Voting Age'!B60),"",'Voting Age'!C60/'Voting Age'!B60)</f>
        <v>0.81127794736407888</v>
      </c>
      <c r="L60" s="16">
        <f>IF(ISERROR('Voting Age'!D60/'Voting Age'!B60),"",'Voting Age'!D60/'Voting Age'!B60)</f>
        <v>8.8895305667849187E-2</v>
      </c>
      <c r="M60" s="16">
        <f>IF(ISERROR('Voting Age'!E60/'Voting Age'!B60),"",'Voting Age'!E60/'Voting Age'!B60)</f>
        <v>4.6489563567362426E-2</v>
      </c>
      <c r="N60" s="16">
        <f>IF(ISERROR('Voting Age'!J60/'Voting Age'!B60),"",'Voting Age'!J60/'Voting Age'!B60)</f>
        <v>0.18872205263592112</v>
      </c>
      <c r="O60" s="36"/>
      <c r="P60" s="36"/>
    </row>
    <row r="61" spans="1:16" ht="14.4" x14ac:dyDescent="0.3">
      <c r="A61" s="3">
        <v>59</v>
      </c>
      <c r="B61" s="6">
        <v>30899</v>
      </c>
      <c r="C61" s="6">
        <v>30115.24</v>
      </c>
      <c r="D61" s="64">
        <f t="shared" si="2"/>
        <v>2.602536124566825E-2</v>
      </c>
      <c r="E61" s="12">
        <f t="shared" si="3"/>
        <v>783.7599999999984</v>
      </c>
      <c r="F61" s="17">
        <f>IF(ISERROR('Racial Demographics'!C61/'Racial Demographics'!B61),"",'Racial Demographics'!C61/'Racial Demographics'!B61)</f>
        <v>0.86857179844007892</v>
      </c>
      <c r="G61" s="17">
        <f>'Racial Demographics'!E61</f>
        <v>2.6376258131331112E-2</v>
      </c>
      <c r="H61" s="17">
        <f>'Racial Demographics'!G61</f>
        <v>4.1716560406485644E-2</v>
      </c>
      <c r="I61" s="17">
        <f>'Racial Demographics'!H61</f>
        <v>0.13142820155992102</v>
      </c>
      <c r="J61" s="27">
        <f>IF(ISERROR('Voting Age'!B61/B61),"",'Voting Age'!B61/B61)</f>
        <v>0.72966762678403829</v>
      </c>
      <c r="K61" s="30">
        <f>IF(ISERROR('Voting Age'!C61/'Voting Age'!B61),"",'Voting Age'!C61/'Voting Age'!B61)</f>
        <v>0.88521245453739017</v>
      </c>
      <c r="L61" s="30">
        <f>IF(ISERROR('Voting Age'!D61/'Voting Age'!B61),"",'Voting Age'!D61/'Voting Age'!B61)</f>
        <v>2.6080014193205003E-2</v>
      </c>
      <c r="M61" s="30">
        <f>IF(ISERROR('Voting Age'!E61/'Voting Age'!B61),"",'Voting Age'!E61/'Voting Age'!B61)</f>
        <v>3.1801649960081613E-2</v>
      </c>
      <c r="N61" s="30">
        <f>IF(ISERROR('Voting Age'!J61/'Voting Age'!B61),"",'Voting Age'!J61/'Voting Age'!B61)</f>
        <v>0.11478754546260977</v>
      </c>
      <c r="O61" s="36"/>
      <c r="P61" s="36"/>
    </row>
    <row r="62" spans="1:16" ht="14.4" x14ac:dyDescent="0.3">
      <c r="A62" s="3">
        <v>60</v>
      </c>
      <c r="B62" s="7">
        <v>30469</v>
      </c>
      <c r="C62" s="7">
        <v>30115.24</v>
      </c>
      <c r="D62" s="65">
        <f t="shared" si="2"/>
        <v>1.1746876332381823E-2</v>
      </c>
      <c r="E62" s="13">
        <f t="shared" si="3"/>
        <v>353.7599999999984</v>
      </c>
      <c r="F62" s="16">
        <f>IF(ISERROR('Racial Demographics'!C62/'Racial Demographics'!B62),"",'Racial Demographics'!C62/'Racial Demographics'!B62)</f>
        <v>0.78601201220913064</v>
      </c>
      <c r="G62" s="16">
        <f>'Racial Demographics'!E62</f>
        <v>0.12927893924972925</v>
      </c>
      <c r="H62" s="16">
        <f>'Racial Demographics'!G62</f>
        <v>3.9712494666710424E-2</v>
      </c>
      <c r="I62" s="16">
        <f>'Racial Demographics'!H62</f>
        <v>0.21398798779086942</v>
      </c>
      <c r="J62" s="16">
        <f>IF(ISERROR('Voting Age'!B62/B62),"",'Voting Age'!B62/B62)</f>
        <v>0.7709803406741278</v>
      </c>
      <c r="K62" s="16">
        <f>IF(ISERROR('Voting Age'!C62/'Voting Age'!B62),"",'Voting Age'!C62/'Voting Age'!B62)</f>
        <v>0.80324379549614744</v>
      </c>
      <c r="L62" s="16">
        <f>IF(ISERROR('Voting Age'!D62/'Voting Age'!B62),"",'Voting Age'!D62/'Voting Age'!B62)</f>
        <v>0.12643139925929078</v>
      </c>
      <c r="M62" s="16">
        <f>IF(ISERROR('Voting Age'!E62/'Voting Age'!B62),"",'Voting Age'!E62/'Voting Age'!B62)</f>
        <v>3.2012260014473631E-2</v>
      </c>
      <c r="N62" s="16">
        <f>IF(ISERROR('Voting Age'!J62/'Voting Age'!B62),"",'Voting Age'!J62/'Voting Age'!B62)</f>
        <v>0.19675620450385253</v>
      </c>
      <c r="O62" s="36"/>
      <c r="P62" s="36"/>
    </row>
    <row r="63" spans="1:16" ht="14.4" x14ac:dyDescent="0.3">
      <c r="A63" s="3">
        <v>61</v>
      </c>
      <c r="B63" s="6">
        <v>30564</v>
      </c>
      <c r="C63" s="6">
        <v>30115.24</v>
      </c>
      <c r="D63" s="64">
        <f t="shared" si="2"/>
        <v>1.490142532485208E-2</v>
      </c>
      <c r="E63" s="12">
        <f t="shared" si="3"/>
        <v>448.7599999999984</v>
      </c>
      <c r="F63" s="17">
        <f>IF(ISERROR('Racial Demographics'!C63/'Racial Demographics'!B63),"",'Racial Demographics'!C63/'Racial Demographics'!B63)</f>
        <v>0.66382018060463288</v>
      </c>
      <c r="G63" s="17">
        <f>'Racial Demographics'!E63</f>
        <v>0.26455961261614974</v>
      </c>
      <c r="H63" s="17">
        <f>'Racial Demographics'!G63</f>
        <v>3.0035335689045935E-2</v>
      </c>
      <c r="I63" s="17">
        <f>'Racial Demographics'!H63</f>
        <v>0.33617981939536712</v>
      </c>
      <c r="J63" s="27">
        <f>IF(ISERROR('Voting Age'!B63/B63),"",'Voting Age'!B63/B63)</f>
        <v>0.7803952362256249</v>
      </c>
      <c r="K63" s="30">
        <f>IF(ISERROR('Voting Age'!C63/'Voting Age'!B63),"",'Voting Age'!C63/'Voting Age'!B63)</f>
        <v>0.68681871541170547</v>
      </c>
      <c r="L63" s="30">
        <f>IF(ISERROR('Voting Age'!D63/'Voting Age'!B63),"",'Voting Age'!D63/'Voting Age'!B63)</f>
        <v>0.25486332383028676</v>
      </c>
      <c r="M63" s="30">
        <f>IF(ISERROR('Voting Age'!E63/'Voting Age'!B63),"",'Voting Age'!E63/'Voting Age'!B63)</f>
        <v>2.3645815864497734E-2</v>
      </c>
      <c r="N63" s="30">
        <f>IF(ISERROR('Voting Age'!J63/'Voting Age'!B63),"",'Voting Age'!J63/'Voting Age'!B63)</f>
        <v>0.31318128458829447</v>
      </c>
      <c r="O63" s="36"/>
      <c r="P63" s="36"/>
    </row>
    <row r="64" spans="1:16" ht="14.4" x14ac:dyDescent="0.3">
      <c r="A64" s="3">
        <v>62</v>
      </c>
      <c r="B64" s="7">
        <v>29636</v>
      </c>
      <c r="C64" s="7">
        <v>30115.24</v>
      </c>
      <c r="D64" s="65">
        <f t="shared" si="2"/>
        <v>-1.5913537464752117E-2</v>
      </c>
      <c r="E64" s="13">
        <f t="shared" si="3"/>
        <v>-479.2400000000016</v>
      </c>
      <c r="F64" s="16">
        <f>IF(ISERROR('Racial Demographics'!C64/'Racial Demographics'!B64),"",'Racial Demographics'!C64/'Racial Demographics'!B64)</f>
        <v>0.40919827237144013</v>
      </c>
      <c r="G64" s="16">
        <f>'Racial Demographics'!E64</f>
        <v>0.54207720340126875</v>
      </c>
      <c r="H64" s="16">
        <f>'Racial Demographics'!G64</f>
        <v>2.2405182885679577E-2</v>
      </c>
      <c r="I64" s="16">
        <f>'Racial Demographics'!H64</f>
        <v>0.59080172762855987</v>
      </c>
      <c r="J64" s="16">
        <f>IF(ISERROR('Voting Age'!B64/B64),"",'Voting Age'!B64/B64)</f>
        <v>0.77523957349169925</v>
      </c>
      <c r="K64" s="16">
        <f>IF(ISERROR('Voting Age'!C64/'Voting Age'!B64),"",'Voting Age'!C64/'Voting Age'!B64)</f>
        <v>0.43730141458106636</v>
      </c>
      <c r="L64" s="16">
        <f>IF(ISERROR('Voting Age'!D64/'Voting Age'!B64),"",'Voting Age'!D64/'Voting Age'!B64)</f>
        <v>0.51738846572361263</v>
      </c>
      <c r="M64" s="16">
        <f>IF(ISERROR('Voting Age'!E64/'Voting Age'!B64),"",'Voting Age'!E64/'Voting Age'!B64)</f>
        <v>2.1501632208922743E-2</v>
      </c>
      <c r="N64" s="16">
        <f>IF(ISERROR('Voting Age'!J64/'Voting Age'!B64),"",'Voting Age'!J64/'Voting Age'!B64)</f>
        <v>0.56269858541893358</v>
      </c>
      <c r="O64" s="36"/>
      <c r="P64" s="36"/>
    </row>
    <row r="65" spans="1:16" ht="14.4" x14ac:dyDescent="0.3">
      <c r="A65" s="3">
        <v>63</v>
      </c>
      <c r="B65" s="6">
        <v>30659</v>
      </c>
      <c r="C65" s="6">
        <v>30115.24</v>
      </c>
      <c r="D65" s="64">
        <f t="shared" si="2"/>
        <v>1.8055974317322337E-2</v>
      </c>
      <c r="E65" s="12">
        <f t="shared" si="3"/>
        <v>543.7599999999984</v>
      </c>
      <c r="F65" s="17">
        <f>IF(ISERROR('Racial Demographics'!C65/'Racial Demographics'!B65),"",'Racial Demographics'!C65/'Racial Demographics'!B65)</f>
        <v>0.38983658958217815</v>
      </c>
      <c r="G65" s="17">
        <f>'Racial Demographics'!E65</f>
        <v>0.56039009752438107</v>
      </c>
      <c r="H65" s="17">
        <f>'Racial Demographics'!G65</f>
        <v>3.0920773671678788E-2</v>
      </c>
      <c r="I65" s="17">
        <f>'Racial Demographics'!H65</f>
        <v>0.61016341041782185</v>
      </c>
      <c r="J65" s="27">
        <f>IF(ISERROR('Voting Age'!B65/B65),"",'Voting Age'!B65/B65)</f>
        <v>0.77993411396327339</v>
      </c>
      <c r="K65" s="30">
        <f>IF(ISERROR('Voting Age'!C65/'Voting Age'!B65),"",'Voting Age'!C65/'Voting Age'!B65)</f>
        <v>0.42363666778186687</v>
      </c>
      <c r="L65" s="30">
        <f>IF(ISERROR('Voting Age'!D65/'Voting Age'!B65),"",'Voting Age'!D65/'Voting Age'!B65)</f>
        <v>0.53253596520575441</v>
      </c>
      <c r="M65" s="30">
        <f>IF(ISERROR('Voting Age'!E65/'Voting Age'!B65),"",'Voting Age'!E65/'Voting Age'!B65)</f>
        <v>2.7684844429575108E-2</v>
      </c>
      <c r="N65" s="30">
        <f>IF(ISERROR('Voting Age'!J65/'Voting Age'!B65),"",'Voting Age'!J65/'Voting Age'!B65)</f>
        <v>0.57636333221813318</v>
      </c>
      <c r="O65" s="36"/>
      <c r="P65" s="36"/>
    </row>
    <row r="66" spans="1:16" ht="14.4" x14ac:dyDescent="0.3">
      <c r="A66" s="3">
        <v>64</v>
      </c>
      <c r="B66" s="7">
        <v>30494</v>
      </c>
      <c r="C66" s="7">
        <v>30115.24</v>
      </c>
      <c r="D66" s="65">
        <f t="shared" si="2"/>
        <v>1.2577020804084522E-2</v>
      </c>
      <c r="E66" s="13">
        <f t="shared" si="3"/>
        <v>378.7599999999984</v>
      </c>
      <c r="F66" s="16">
        <f>IF(ISERROR('Racial Demographics'!C66/'Racial Demographics'!B66),"",'Racial Demographics'!C66/'Racial Demographics'!B66)</f>
        <v>0.24631074965566996</v>
      </c>
      <c r="G66" s="16">
        <f>'Racial Demographics'!E66</f>
        <v>0.6924968846330426</v>
      </c>
      <c r="H66" s="16">
        <f>'Racial Demographics'!G66</f>
        <v>3.3809929822260117E-2</v>
      </c>
      <c r="I66" s="16">
        <f>'Racial Demographics'!H66</f>
        <v>0.75368925034432999</v>
      </c>
      <c r="J66" s="16">
        <f>IF(ISERROR('Voting Age'!B66/B66),"",'Voting Age'!B66/B66)</f>
        <v>0.80101003476093657</v>
      </c>
      <c r="K66" s="16">
        <f>IF(ISERROR('Voting Age'!C66/'Voting Age'!B66),"",'Voting Age'!C66/'Voting Age'!B66)</f>
        <v>0.27667239826414475</v>
      </c>
      <c r="L66" s="16">
        <f>IF(ISERROR('Voting Age'!D66/'Voting Age'!B66),"",'Voting Age'!D66/'Voting Age'!B66)</f>
        <v>0.66859084582002781</v>
      </c>
      <c r="M66" s="16">
        <f>IF(ISERROR('Voting Age'!E66/'Voting Age'!B66),"",'Voting Age'!E66/'Voting Age'!B66)</f>
        <v>2.9353967084254484E-2</v>
      </c>
      <c r="N66" s="16">
        <f>IF(ISERROR('Voting Age'!J66/'Voting Age'!B66),"",'Voting Age'!J66/'Voting Age'!B66)</f>
        <v>0.7233276017358552</v>
      </c>
      <c r="O66" s="36"/>
      <c r="P66" s="36"/>
    </row>
    <row r="67" spans="1:16" ht="14.4" x14ac:dyDescent="0.3">
      <c r="A67" s="3">
        <v>65</v>
      </c>
      <c r="B67" s="6">
        <v>29551</v>
      </c>
      <c r="C67" s="6">
        <v>30115.24</v>
      </c>
      <c r="D67" s="64">
        <f t="shared" ref="D67:D98" si="4">(B67-C67)/C67</f>
        <v>-1.8736028668541297E-2</v>
      </c>
      <c r="E67" s="12">
        <f t="shared" ref="E67:E102" si="5">B67-C67</f>
        <v>-564.2400000000016</v>
      </c>
      <c r="F67" s="17">
        <f>IF(ISERROR('Racial Demographics'!C67/'Racial Demographics'!B67),"",'Racial Demographics'!C67/'Racial Demographics'!B67)</f>
        <v>0.26503333220533992</v>
      </c>
      <c r="G67" s="17">
        <f>'Racial Demographics'!E67</f>
        <v>0.68221041589117115</v>
      </c>
      <c r="H67" s="17">
        <f>'Racial Demographics'!G67</f>
        <v>2.4398497512774526E-2</v>
      </c>
      <c r="I67" s="17">
        <f>'Racial Demographics'!H67</f>
        <v>0.73496666779466013</v>
      </c>
      <c r="J67" s="27">
        <f>IF(ISERROR('Voting Age'!B67/B67),"",'Voting Age'!B67/B67)</f>
        <v>0.80474434029305264</v>
      </c>
      <c r="K67" s="30">
        <f>IF(ISERROR('Voting Age'!C67/'Voting Age'!B67),"",'Voting Age'!C67/'Voting Age'!B67)</f>
        <v>0.29498339010134139</v>
      </c>
      <c r="L67" s="30">
        <f>IF(ISERROR('Voting Age'!D67/'Voting Age'!B67),"",'Voting Age'!D67/'Voting Age'!B67)</f>
        <v>0.65691097935326526</v>
      </c>
      <c r="M67" s="30">
        <f>IF(ISERROR('Voting Age'!E67/'Voting Age'!B67),"",'Voting Age'!E67/'Voting Age'!B67)</f>
        <v>2.2707203229468904E-2</v>
      </c>
      <c r="N67" s="30">
        <f>IF(ISERROR('Voting Age'!J67/'Voting Age'!B67),"",'Voting Age'!J67/'Voting Age'!B67)</f>
        <v>0.70501660989865855</v>
      </c>
      <c r="O67" s="36"/>
      <c r="P67" s="36"/>
    </row>
    <row r="68" spans="1:16" ht="14.4" x14ac:dyDescent="0.3">
      <c r="A68" s="3">
        <v>66</v>
      </c>
      <c r="B68" s="7">
        <v>29555</v>
      </c>
      <c r="C68" s="7">
        <v>30115.24</v>
      </c>
      <c r="D68" s="65">
        <f t="shared" si="4"/>
        <v>-1.8603205553068863E-2</v>
      </c>
      <c r="E68" s="13">
        <f t="shared" si="5"/>
        <v>-560.2400000000016</v>
      </c>
      <c r="F68" s="16">
        <f>IF(ISERROR('Racial Demographics'!C68/'Racial Demographics'!B68),"",'Racial Demographics'!C68/'Racial Demographics'!B68)</f>
        <v>0.35577736423616985</v>
      </c>
      <c r="G68" s="16">
        <f>'Racial Demographics'!E68</f>
        <v>0.52607003891050585</v>
      </c>
      <c r="H68" s="16">
        <f>'Racial Demographics'!G68</f>
        <v>6.3914735239384193E-2</v>
      </c>
      <c r="I68" s="16">
        <f>'Racial Demographics'!H68</f>
        <v>0.6442226357638301</v>
      </c>
      <c r="J68" s="16">
        <f>IF(ISERROR('Voting Age'!B68/B68),"",'Voting Age'!B68/B68)</f>
        <v>0.74440872948739634</v>
      </c>
      <c r="K68" s="16">
        <f>IF(ISERROR('Voting Age'!C68/'Voting Age'!B68),"",'Voting Age'!C68/'Voting Age'!B68)</f>
        <v>0.40020908140539069</v>
      </c>
      <c r="L68" s="16">
        <f>IF(ISERROR('Voting Age'!D68/'Voting Age'!B68),"",'Voting Age'!D68/'Voting Age'!B68)</f>
        <v>0.50047725103404395</v>
      </c>
      <c r="M68" s="16">
        <f>IF(ISERROR('Voting Age'!E68/'Voting Age'!B68),"",'Voting Age'!E68/'Voting Age'!B68)</f>
        <v>5.3452115812917596E-2</v>
      </c>
      <c r="N68" s="16">
        <f>IF(ISERROR('Voting Age'!J68/'Voting Age'!B68),"",'Voting Age'!J68/'Voting Age'!B68)</f>
        <v>0.59979091859460931</v>
      </c>
      <c r="O68" s="36"/>
      <c r="P68" s="36"/>
    </row>
    <row r="69" spans="1:16" ht="14.4" x14ac:dyDescent="0.3">
      <c r="A69" s="3">
        <v>67</v>
      </c>
      <c r="B69" s="6">
        <v>31047</v>
      </c>
      <c r="C69" s="6">
        <v>30115.24</v>
      </c>
      <c r="D69" s="64">
        <f t="shared" si="4"/>
        <v>3.0939816518148231E-2</v>
      </c>
      <c r="E69" s="12">
        <f t="shared" si="5"/>
        <v>931.7599999999984</v>
      </c>
      <c r="F69" s="17">
        <f>IF(ISERROR('Racial Demographics'!C69/'Racial Demographics'!B69),"",'Racial Demographics'!C69/'Racial Demographics'!B69)</f>
        <v>0.58131220407768869</v>
      </c>
      <c r="G69" s="17">
        <f>'Racial Demographics'!E69</f>
        <v>0.29294295745160565</v>
      </c>
      <c r="H69" s="17">
        <f>'Racial Demographics'!G69</f>
        <v>5.456243759461462E-2</v>
      </c>
      <c r="I69" s="17">
        <f>'Racial Demographics'!H69</f>
        <v>0.41868779592231131</v>
      </c>
      <c r="J69" s="27">
        <f>IF(ISERROR('Voting Age'!B69/B69),"",'Voting Age'!B69/B69)</f>
        <v>0.76706284021000415</v>
      </c>
      <c r="K69" s="30">
        <f>IF(ISERROR('Voting Age'!C69/'Voting Age'!B69),"",'Voting Age'!C69/'Voting Age'!B69)</f>
        <v>0.62523619567499478</v>
      </c>
      <c r="L69" s="30">
        <f>IF(ISERROR('Voting Age'!D69/'Voting Age'!B69),"",'Voting Age'!D69/'Voting Age'!B69)</f>
        <v>0.26634474070963676</v>
      </c>
      <c r="M69" s="30">
        <f>IF(ISERROR('Voting Age'!E69/'Voting Age'!B69),"",'Voting Age'!E69/'Voting Age'!B69)</f>
        <v>4.4383791727902584E-2</v>
      </c>
      <c r="N69" s="30">
        <f>IF(ISERROR('Voting Age'!J69/'Voting Age'!B69),"",'Voting Age'!J69/'Voting Age'!B69)</f>
        <v>0.37476380432500522</v>
      </c>
      <c r="O69" s="36"/>
      <c r="P69" s="36"/>
    </row>
    <row r="70" spans="1:16" ht="14.4" x14ac:dyDescent="0.3">
      <c r="A70" s="3">
        <v>68</v>
      </c>
      <c r="B70" s="7">
        <v>31183</v>
      </c>
      <c r="C70" s="7">
        <v>30115.24</v>
      </c>
      <c r="D70" s="65">
        <f t="shared" si="4"/>
        <v>3.5455802444210913E-2</v>
      </c>
      <c r="E70" s="13">
        <f t="shared" si="5"/>
        <v>1067.7599999999984</v>
      </c>
      <c r="F70" s="16">
        <f>IF(ISERROR('Racial Demographics'!C70/'Racial Demographics'!B70),"",'Racial Demographics'!C70/'Racial Demographics'!B70)</f>
        <v>0.85168200622133849</v>
      </c>
      <c r="G70" s="16">
        <f>'Racial Demographics'!E70</f>
        <v>2.6168104415867619E-2</v>
      </c>
      <c r="H70" s="16">
        <f>'Racial Demographics'!G70</f>
        <v>5.8044447295000481E-2</v>
      </c>
      <c r="I70" s="16">
        <f>'Racial Demographics'!H70</f>
        <v>0.14831799377866145</v>
      </c>
      <c r="J70" s="16">
        <f>IF(ISERROR('Voting Age'!B70/B70),"",'Voting Age'!B70/B70)</f>
        <v>0.7354648366096912</v>
      </c>
      <c r="K70" s="16">
        <f>IF(ISERROR('Voting Age'!C70/'Voting Age'!B70),"",'Voting Age'!C70/'Voting Age'!B70)</f>
        <v>0.86853579837795414</v>
      </c>
      <c r="L70" s="16">
        <f>IF(ISERROR('Voting Age'!D70/'Voting Age'!B70),"",'Voting Age'!D70/'Voting Age'!B70)</f>
        <v>2.2935379785471353E-2</v>
      </c>
      <c r="M70" s="16">
        <f>IF(ISERROR('Voting Age'!E70/'Voting Age'!B70),"",'Voting Age'!E70/'Voting Age'!B70)</f>
        <v>4.6612017092526381E-2</v>
      </c>
      <c r="N70" s="16">
        <f>IF(ISERROR('Voting Age'!J70/'Voting Age'!B70),"",'Voting Age'!J70/'Voting Age'!B70)</f>
        <v>0.13146420162204586</v>
      </c>
      <c r="O70" s="36"/>
      <c r="P70" s="36"/>
    </row>
    <row r="71" spans="1:16" ht="14.4" x14ac:dyDescent="0.3">
      <c r="A71" s="3">
        <v>69</v>
      </c>
      <c r="B71" s="6">
        <v>30711</v>
      </c>
      <c r="C71" s="6">
        <v>30115.24</v>
      </c>
      <c r="D71" s="64">
        <f t="shared" si="4"/>
        <v>1.9782674818463953E-2</v>
      </c>
      <c r="E71" s="12">
        <f t="shared" si="5"/>
        <v>595.7599999999984</v>
      </c>
      <c r="F71" s="17">
        <f>IF(ISERROR('Racial Demographics'!C71/'Racial Demographics'!B71),"",'Racial Demographics'!C71/'Racial Demographics'!B71)</f>
        <v>0.75302009052131158</v>
      </c>
      <c r="G71" s="17">
        <f>'Racial Demographics'!E71</f>
        <v>0.12073849760672072</v>
      </c>
      <c r="H71" s="17">
        <f>'Racial Demographics'!G71</f>
        <v>6.2746247272964087E-2</v>
      </c>
      <c r="I71" s="17">
        <f>'Racial Demographics'!H71</f>
        <v>0.24697990947868842</v>
      </c>
      <c r="J71" s="27">
        <f>IF(ISERROR('Voting Age'!B71/B71),"",'Voting Age'!B71/B71)</f>
        <v>0.78177200351665532</v>
      </c>
      <c r="K71" s="30">
        <f>IF(ISERROR('Voting Age'!C71/'Voting Age'!B71),"",'Voting Age'!C71/'Voting Age'!B71)</f>
        <v>0.77745845308009498</v>
      </c>
      <c r="L71" s="30">
        <f>IF(ISERROR('Voting Age'!D71/'Voting Age'!B71),"",'Voting Age'!D71/'Voting Age'!B71)</f>
        <v>0.11574826106876587</v>
      </c>
      <c r="M71" s="30">
        <f>IF(ISERROR('Voting Age'!E71/'Voting Age'!B71),"",'Voting Age'!E71/'Voting Age'!B71)</f>
        <v>5.2438668832521136E-2</v>
      </c>
      <c r="N71" s="30">
        <f>IF(ISERROR('Voting Age'!J71/'Voting Age'!B71),"",'Voting Age'!J71/'Voting Age'!B71)</f>
        <v>0.22254154691990505</v>
      </c>
      <c r="O71" s="36"/>
      <c r="P71" s="36"/>
    </row>
    <row r="72" spans="1:16" ht="14.4" x14ac:dyDescent="0.3">
      <c r="A72" s="3">
        <v>70</v>
      </c>
      <c r="B72" s="7">
        <v>30427</v>
      </c>
      <c r="C72" s="7">
        <v>30115.24</v>
      </c>
      <c r="D72" s="65">
        <f t="shared" si="4"/>
        <v>1.0352233619921289E-2</v>
      </c>
      <c r="E72" s="13">
        <f t="shared" si="5"/>
        <v>311.7599999999984</v>
      </c>
      <c r="F72" s="16">
        <f>IF(ISERROR('Racial Demographics'!C72/'Racial Demographics'!B72),"",'Racial Demographics'!C72/'Racial Demographics'!B72)</f>
        <v>0.7083182699576035</v>
      </c>
      <c r="G72" s="16">
        <f>'Racial Demographics'!E72</f>
        <v>0.18519735761001743</v>
      </c>
      <c r="H72" s="16">
        <f>'Racial Demographics'!G72</f>
        <v>4.1706379202681831E-2</v>
      </c>
      <c r="I72" s="16">
        <f>'Racial Demographics'!H72</f>
        <v>0.29168173004239656</v>
      </c>
      <c r="J72" s="16">
        <f>IF(ISERROR('Voting Age'!B72/B72),"",'Voting Age'!B72/B72)</f>
        <v>0.7911394485161205</v>
      </c>
      <c r="K72" s="16">
        <f>IF(ISERROR('Voting Age'!C72/'Voting Age'!B72),"",'Voting Age'!C72/'Voting Age'!B72)</f>
        <v>0.73944832170156194</v>
      </c>
      <c r="L72" s="16">
        <f>IF(ISERROR('Voting Age'!D72/'Voting Age'!B72),"",'Voting Age'!D72/'Voting Age'!B72)</f>
        <v>0.16741442339647725</v>
      </c>
      <c r="M72" s="16">
        <f>IF(ISERROR('Voting Age'!E72/'Voting Age'!B72),"",'Voting Age'!E72/'Voting Age'!B72)</f>
        <v>3.6556995679627786E-2</v>
      </c>
      <c r="N72" s="16">
        <f>IF(ISERROR('Voting Age'!J72/'Voting Age'!B72),"",'Voting Age'!J72/'Voting Age'!B72)</f>
        <v>0.26055167829843801</v>
      </c>
      <c r="O72" s="36"/>
      <c r="P72" s="36"/>
    </row>
    <row r="73" spans="1:16" ht="14.4" x14ac:dyDescent="0.3">
      <c r="A73" s="3">
        <v>71</v>
      </c>
      <c r="B73" s="6">
        <v>29220</v>
      </c>
      <c r="C73" s="6">
        <v>30115.24</v>
      </c>
      <c r="D73" s="64">
        <f t="shared" si="4"/>
        <v>-2.9727141473885034E-2</v>
      </c>
      <c r="E73" s="12">
        <f t="shared" si="5"/>
        <v>-895.2400000000016</v>
      </c>
      <c r="F73" s="17">
        <f>IF(ISERROR('Racial Demographics'!C73/'Racial Demographics'!B73),"",'Racial Demographics'!C73/'Racial Demographics'!B73)</f>
        <v>0.63949349760438057</v>
      </c>
      <c r="G73" s="17">
        <f>'Racial Demographics'!E73</f>
        <v>0.24582477754962354</v>
      </c>
      <c r="H73" s="17">
        <f>'Racial Demographics'!G73</f>
        <v>4.7535934291581108E-2</v>
      </c>
      <c r="I73" s="17">
        <f>'Racial Demographics'!H73</f>
        <v>0.36050650239561943</v>
      </c>
      <c r="J73" s="27">
        <f>IF(ISERROR('Voting Age'!B73/B73),"",'Voting Age'!B73/B73)</f>
        <v>0.77642026009582477</v>
      </c>
      <c r="K73" s="30">
        <f>IF(ISERROR('Voting Age'!C73/'Voting Age'!B73),"",'Voting Age'!C73/'Voting Age'!B73)</f>
        <v>0.67510027769207037</v>
      </c>
      <c r="L73" s="30">
        <f>IF(ISERROR('Voting Age'!D73/'Voting Age'!B73),"",'Voting Age'!D73/'Voting Age'!B73)</f>
        <v>0.22347599947106273</v>
      </c>
      <c r="M73" s="30">
        <f>IF(ISERROR('Voting Age'!E73/'Voting Age'!B73),"",'Voting Age'!E73/'Voting Age'!B73)</f>
        <v>4.0022920615330367E-2</v>
      </c>
      <c r="N73" s="30">
        <f>IF(ISERROR('Voting Age'!J73/'Voting Age'!B73),"",'Voting Age'!J73/'Voting Age'!B73)</f>
        <v>0.32489972230792963</v>
      </c>
      <c r="O73" s="36"/>
      <c r="P73" s="36"/>
    </row>
    <row r="74" spans="1:16" ht="14.4" x14ac:dyDescent="0.3">
      <c r="A74" s="3">
        <v>72</v>
      </c>
      <c r="B74" s="7">
        <v>29903</v>
      </c>
      <c r="C74" s="7">
        <v>30115.24</v>
      </c>
      <c r="D74" s="65">
        <f t="shared" si="4"/>
        <v>-7.0475945069672892E-3</v>
      </c>
      <c r="E74" s="13">
        <f t="shared" si="5"/>
        <v>-212.2400000000016</v>
      </c>
      <c r="F74" s="16">
        <f>IF(ISERROR('Racial Demographics'!C74/'Racial Demographics'!B74),"",'Racial Demographics'!C74/'Racial Demographics'!B74)</f>
        <v>0.32551917867772462</v>
      </c>
      <c r="G74" s="16">
        <f>'Racial Demographics'!E74</f>
        <v>0.53044844998829543</v>
      </c>
      <c r="H74" s="16">
        <f>'Racial Demographics'!G74</f>
        <v>0.10390261846637461</v>
      </c>
      <c r="I74" s="16">
        <f>'Racial Demographics'!H74</f>
        <v>0.67448082132227538</v>
      </c>
      <c r="J74" s="16">
        <f>IF(ISERROR('Voting Age'!B74/B74),"",'Voting Age'!B74/B74)</f>
        <v>0.75484065143965484</v>
      </c>
      <c r="K74" s="16">
        <f>IF(ISERROR('Voting Age'!C74/'Voting Age'!B74),"",'Voting Age'!C74/'Voting Age'!B74)</f>
        <v>0.3706361864256601</v>
      </c>
      <c r="L74" s="16">
        <f>IF(ISERROR('Voting Age'!D74/'Voting Age'!B74),"",'Voting Age'!D74/'Voting Age'!B74)</f>
        <v>0.50332270069112173</v>
      </c>
      <c r="M74" s="16">
        <f>IF(ISERROR('Voting Age'!E74/'Voting Age'!B74),"",'Voting Age'!E74/'Voting Age'!B74)</f>
        <v>8.8383838383838384E-2</v>
      </c>
      <c r="N74" s="16">
        <f>IF(ISERROR('Voting Age'!J74/'Voting Age'!B74),"",'Voting Age'!J74/'Voting Age'!B74)</f>
        <v>0.6293638135743399</v>
      </c>
      <c r="O74" s="36"/>
      <c r="P74" s="36"/>
    </row>
    <row r="75" spans="1:16" ht="14.4" x14ac:dyDescent="0.3">
      <c r="A75" s="3">
        <v>73</v>
      </c>
      <c r="B75" s="6">
        <v>29972</v>
      </c>
      <c r="C75" s="6">
        <v>30115.24</v>
      </c>
      <c r="D75" s="64">
        <f t="shared" si="4"/>
        <v>-4.756395765067839E-3</v>
      </c>
      <c r="E75" s="12">
        <f t="shared" si="5"/>
        <v>-143.2400000000016</v>
      </c>
      <c r="F75" s="17">
        <f>IF(ISERROR('Racial Demographics'!C75/'Racial Demographics'!B75),"",'Racial Demographics'!C75/'Racial Demographics'!B75)</f>
        <v>0.74659682370212199</v>
      </c>
      <c r="G75" s="17">
        <f>'Racial Demographics'!E75</f>
        <v>0.14860536500734017</v>
      </c>
      <c r="H75" s="17">
        <f>'Racial Demographics'!G75</f>
        <v>3.1362605098091551E-2</v>
      </c>
      <c r="I75" s="17">
        <f>'Racial Demographics'!H75</f>
        <v>0.25340317629787801</v>
      </c>
      <c r="J75" s="27">
        <f>IF(ISERROR('Voting Age'!B75/B75),"",'Voting Age'!B75/B75)</f>
        <v>0.78890297611103699</v>
      </c>
      <c r="K75" s="30">
        <f>IF(ISERROR('Voting Age'!C75/'Voting Age'!B75),"",'Voting Age'!C75/'Voting Age'!B75)</f>
        <v>0.7646013956438994</v>
      </c>
      <c r="L75" s="30">
        <f>IF(ISERROR('Voting Age'!D75/'Voting Age'!B75),"",'Voting Age'!D75/'Voting Age'!B75)</f>
        <v>0.14070628039754704</v>
      </c>
      <c r="M75" s="30">
        <f>IF(ISERROR('Voting Age'!E75/'Voting Age'!B75),"",'Voting Age'!E75/'Voting Age'!B75)</f>
        <v>2.7236202156904209E-2</v>
      </c>
      <c r="N75" s="30">
        <f>IF(ISERROR('Voting Age'!J75/'Voting Age'!B75),"",'Voting Age'!J75/'Voting Age'!B75)</f>
        <v>0.23539860435610066</v>
      </c>
      <c r="O75" s="36"/>
      <c r="P75" s="36"/>
    </row>
    <row r="76" spans="1:16" ht="14.4" x14ac:dyDescent="0.3">
      <c r="A76" s="3">
        <v>74</v>
      </c>
      <c r="B76" s="7">
        <v>30327</v>
      </c>
      <c r="C76" s="7">
        <v>30115.24</v>
      </c>
      <c r="D76" s="65">
        <f t="shared" si="4"/>
        <v>7.0316557331104911E-3</v>
      </c>
      <c r="E76" s="13">
        <f t="shared" si="5"/>
        <v>211.7599999999984</v>
      </c>
      <c r="F76" s="16">
        <f>IF(ISERROR('Racial Demographics'!C76/'Racial Demographics'!B76),"",'Racial Demographics'!C76/'Racial Demographics'!B76)</f>
        <v>0.675536650509447</v>
      </c>
      <c r="G76" s="16">
        <f>'Racial Demographics'!E76</f>
        <v>0.21894681307086095</v>
      </c>
      <c r="H76" s="16">
        <f>'Racial Demographics'!G76</f>
        <v>4.1909849309196424E-2</v>
      </c>
      <c r="I76" s="16">
        <f>'Racial Demographics'!H76</f>
        <v>0.324463349490553</v>
      </c>
      <c r="J76" s="16">
        <f>IF(ISERROR('Voting Age'!B76/B76),"",'Voting Age'!B76/B76)</f>
        <v>0.83443795957397704</v>
      </c>
      <c r="K76" s="16">
        <f>IF(ISERROR('Voting Age'!C76/'Voting Age'!B76),"",'Voting Age'!C76/'Voting Age'!B76)</f>
        <v>0.70177033114676357</v>
      </c>
      <c r="L76" s="16">
        <f>IF(ISERROR('Voting Age'!D76/'Voting Age'!B76),"",'Voting Age'!D76/'Voting Age'!B76)</f>
        <v>0.2025606575515688</v>
      </c>
      <c r="M76" s="16">
        <f>IF(ISERROR('Voting Age'!E76/'Voting Age'!B76),"",'Voting Age'!E76/'Voting Age'!B76)</f>
        <v>3.6117916699596936E-2</v>
      </c>
      <c r="N76" s="16">
        <f>IF(ISERROR('Voting Age'!J76/'Voting Age'!B76),"",'Voting Age'!J76/'Voting Age'!B76)</f>
        <v>0.29822966885323637</v>
      </c>
      <c r="O76" s="36"/>
      <c r="P76" s="36"/>
    </row>
    <row r="77" spans="1:16" ht="14.4" x14ac:dyDescent="0.3">
      <c r="A77" s="3">
        <v>75</v>
      </c>
      <c r="B77" s="6">
        <v>30262</v>
      </c>
      <c r="C77" s="6">
        <v>30115.24</v>
      </c>
      <c r="D77" s="64">
        <f t="shared" si="4"/>
        <v>4.8732801066834726E-3</v>
      </c>
      <c r="E77" s="12">
        <f t="shared" si="5"/>
        <v>146.7599999999984</v>
      </c>
      <c r="F77" s="17">
        <f>IF(ISERROR('Racial Demographics'!C77/'Racial Demographics'!B77),"",'Racial Demographics'!C77/'Racial Demographics'!B77)</f>
        <v>0.63277377569228732</v>
      </c>
      <c r="G77" s="17">
        <f>'Racial Demographics'!E77</f>
        <v>0.18997422510078646</v>
      </c>
      <c r="H77" s="17">
        <f>'Racial Demographics'!G77</f>
        <v>4.2330315246844226E-2</v>
      </c>
      <c r="I77" s="17">
        <f>'Racial Demographics'!H77</f>
        <v>0.36722622430771262</v>
      </c>
      <c r="J77" s="27">
        <f>IF(ISERROR('Voting Age'!B77/B77),"",'Voting Age'!B77/B77)</f>
        <v>0.77489921353512659</v>
      </c>
      <c r="K77" s="30">
        <f>IF(ISERROR('Voting Age'!C77/'Voting Age'!B77),"",'Voting Age'!C77/'Voting Age'!B77)</f>
        <v>0.65837953091684431</v>
      </c>
      <c r="L77" s="30">
        <f>IF(ISERROR('Voting Age'!D77/'Voting Age'!B77),"",'Voting Age'!D77/'Voting Age'!B77)</f>
        <v>0.18234541577825161</v>
      </c>
      <c r="M77" s="30">
        <f>IF(ISERROR('Voting Age'!E77/'Voting Age'!B77),"",'Voting Age'!E77/'Voting Age'!B77)</f>
        <v>3.8123667377398723E-2</v>
      </c>
      <c r="N77" s="30">
        <f>IF(ISERROR('Voting Age'!J77/'Voting Age'!B77),"",'Voting Age'!J77/'Voting Age'!B77)</f>
        <v>0.34162046908315563</v>
      </c>
      <c r="O77" s="36"/>
      <c r="P77" s="36"/>
    </row>
    <row r="78" spans="1:16" ht="14.4" x14ac:dyDescent="0.3">
      <c r="A78" s="3">
        <v>76</v>
      </c>
      <c r="B78" s="7">
        <v>29928</v>
      </c>
      <c r="C78" s="7">
        <v>30115.24</v>
      </c>
      <c r="D78" s="65">
        <f t="shared" si="4"/>
        <v>-6.2174500352645901E-3</v>
      </c>
      <c r="E78" s="13">
        <f t="shared" si="5"/>
        <v>-187.2400000000016</v>
      </c>
      <c r="F78" s="16">
        <f>IF(ISERROR('Racial Demographics'!C78/'Racial Demographics'!B78),"",'Racial Demographics'!C78/'Racial Demographics'!B78)</f>
        <v>0.21087276129377172</v>
      </c>
      <c r="G78" s="16">
        <f>'Racial Demographics'!E78</f>
        <v>0.66700080192461908</v>
      </c>
      <c r="H78" s="16">
        <f>'Racial Demographics'!G78</f>
        <v>0.10896150761828388</v>
      </c>
      <c r="I78" s="16">
        <f>'Racial Demographics'!H78</f>
        <v>0.78912723870622825</v>
      </c>
      <c r="J78" s="16">
        <f>IF(ISERROR('Voting Age'!B78/B78),"",'Voting Age'!B78/B78)</f>
        <v>0.79684576316492917</v>
      </c>
      <c r="K78" s="16">
        <f>IF(ISERROR('Voting Age'!C78/'Voting Age'!B78),"",'Voting Age'!C78/'Voting Age'!B78)</f>
        <v>0.23473666554847367</v>
      </c>
      <c r="L78" s="16">
        <f>IF(ISERROR('Voting Age'!D78/'Voting Age'!B78),"",'Voting Age'!D78/'Voting Age'!B78)</f>
        <v>0.65904897685340491</v>
      </c>
      <c r="M78" s="16">
        <f>IF(ISERROR('Voting Age'!E78/'Voting Age'!B78),"",'Voting Age'!E78/'Voting Age'!B78)</f>
        <v>0.1014760147601476</v>
      </c>
      <c r="N78" s="16">
        <f>IF(ISERROR('Voting Age'!J78/'Voting Age'!B78),"",'Voting Age'!J78/'Voting Age'!B78)</f>
        <v>0.76526333445152628</v>
      </c>
      <c r="O78" s="36"/>
      <c r="P78" s="36"/>
    </row>
    <row r="79" spans="1:16" ht="14.4" x14ac:dyDescent="0.3">
      <c r="A79" s="3">
        <v>77</v>
      </c>
      <c r="B79" s="6">
        <v>30006</v>
      </c>
      <c r="C79" s="6">
        <v>30115.24</v>
      </c>
      <c r="D79" s="64">
        <f t="shared" si="4"/>
        <v>-3.6273992835521682E-3</v>
      </c>
      <c r="E79" s="12">
        <f t="shared" si="5"/>
        <v>-109.2400000000016</v>
      </c>
      <c r="F79" s="17">
        <f>IF(ISERROR('Racial Demographics'!C79/'Racial Demographics'!B79),"",'Racial Demographics'!C79/'Racial Demographics'!B79)</f>
        <v>0.26441378390988468</v>
      </c>
      <c r="G79" s="17">
        <f>'Racial Demographics'!E79</f>
        <v>0.56025461574351798</v>
      </c>
      <c r="H79" s="17">
        <f>'Racial Demographics'!G79</f>
        <v>0.12627474505098979</v>
      </c>
      <c r="I79" s="17">
        <f>'Racial Demographics'!H79</f>
        <v>0.73558621609011532</v>
      </c>
      <c r="J79" s="27">
        <f>IF(ISERROR('Voting Age'!B79/B79),"",'Voting Age'!B79/B79)</f>
        <v>0.77214557088582281</v>
      </c>
      <c r="K79" s="30">
        <f>IF(ISERROR('Voting Age'!C79/'Voting Age'!B79),"",'Voting Age'!C79/'Voting Age'!B79)</f>
        <v>0.30053088178169107</v>
      </c>
      <c r="L79" s="30">
        <f>IF(ISERROR('Voting Age'!D79/'Voting Age'!B79),"",'Voting Age'!D79/'Voting Age'!B79)</f>
        <v>0.54318270102291855</v>
      </c>
      <c r="M79" s="30">
        <f>IF(ISERROR('Voting Age'!E79/'Voting Age'!B79),"",'Voting Age'!E79/'Voting Age'!B79)</f>
        <v>0.10578790625404635</v>
      </c>
      <c r="N79" s="30">
        <f>IF(ISERROR('Voting Age'!J79/'Voting Age'!B79),"",'Voting Age'!J79/'Voting Age'!B79)</f>
        <v>0.69946911821830893</v>
      </c>
      <c r="O79" s="36"/>
      <c r="P79" s="36"/>
    </row>
    <row r="80" spans="1:16" ht="14.4" x14ac:dyDescent="0.3">
      <c r="A80" s="3">
        <v>78</v>
      </c>
      <c r="B80" s="7">
        <v>29358</v>
      </c>
      <c r="C80" s="7">
        <v>30115.24</v>
      </c>
      <c r="D80" s="65">
        <f t="shared" si="4"/>
        <v>-2.5144743990086135E-2</v>
      </c>
      <c r="E80" s="13">
        <f t="shared" si="5"/>
        <v>-757.2400000000016</v>
      </c>
      <c r="F80" s="16">
        <f>IF(ISERROR('Racial Demographics'!C80/'Racial Demographics'!B80),"",'Racial Demographics'!C80/'Racial Demographics'!B80)</f>
        <v>0.83159615777641527</v>
      </c>
      <c r="G80" s="16">
        <f>'Racial Demographics'!E80</f>
        <v>4.887935145445875E-2</v>
      </c>
      <c r="H80" s="16">
        <f>'Racial Demographics'!G80</f>
        <v>4.6086245657061105E-2</v>
      </c>
      <c r="I80" s="16">
        <f>'Racial Demographics'!H80</f>
        <v>0.1684038422235847</v>
      </c>
      <c r="J80" s="16">
        <f>IF(ISERROR('Voting Age'!B80/B80),"",'Voting Age'!B80/B80)</f>
        <v>0.77222562844880438</v>
      </c>
      <c r="K80" s="16">
        <f>IF(ISERROR('Voting Age'!C80/'Voting Age'!B80),"",'Voting Age'!C80/'Voting Age'!B80)</f>
        <v>0.85263111463984831</v>
      </c>
      <c r="L80" s="16">
        <f>IF(ISERROR('Voting Age'!D80/'Voting Age'!B80),"",'Voting Age'!D80/'Voting Age'!B80)</f>
        <v>4.5432490847338011E-2</v>
      </c>
      <c r="M80" s="16">
        <f>IF(ISERROR('Voting Age'!E80/'Voting Age'!B80),"",'Voting Age'!E80/'Voting Age'!B80)</f>
        <v>3.4449296458030083E-2</v>
      </c>
      <c r="N80" s="16">
        <f>IF(ISERROR('Voting Age'!J80/'Voting Age'!B80),"",'Voting Age'!J80/'Voting Age'!B80)</f>
        <v>0.14736888536015175</v>
      </c>
      <c r="O80" s="36"/>
      <c r="P80" s="36"/>
    </row>
    <row r="81" spans="1:16" ht="14.4" x14ac:dyDescent="0.3">
      <c r="A81" s="3">
        <v>79</v>
      </c>
      <c r="B81" s="6">
        <v>30065</v>
      </c>
      <c r="C81" s="6">
        <v>30115.24</v>
      </c>
      <c r="D81" s="64">
        <f t="shared" si="4"/>
        <v>-1.6682583303337978E-3</v>
      </c>
      <c r="E81" s="12">
        <f t="shared" si="5"/>
        <v>-50.240000000001601</v>
      </c>
      <c r="F81" s="17">
        <f>IF(ISERROR('Racial Demographics'!C81/'Racial Demographics'!B81),"",'Racial Demographics'!C81/'Racial Demographics'!B81)</f>
        <v>0.17615167137867951</v>
      </c>
      <c r="G81" s="17">
        <f>'Racial Demographics'!E81</f>
        <v>0.57092965241975724</v>
      </c>
      <c r="H81" s="17">
        <f>'Racial Demographics'!G81</f>
        <v>0.23675370031598203</v>
      </c>
      <c r="I81" s="17">
        <f>'Racial Demographics'!H81</f>
        <v>0.82384832862132051</v>
      </c>
      <c r="J81" s="27">
        <f>IF(ISERROR('Voting Age'!B81/B81),"",'Voting Age'!B81/B81)</f>
        <v>0.71601530018293702</v>
      </c>
      <c r="K81" s="30">
        <f>IF(ISERROR('Voting Age'!C81/'Voting Age'!B81),"",'Voting Age'!C81/'Voting Age'!B81)</f>
        <v>0.20713522553072886</v>
      </c>
      <c r="L81" s="30">
        <f>IF(ISERROR('Voting Age'!D81/'Voting Age'!B81),"",'Voting Age'!D81/'Voting Age'!B81)</f>
        <v>0.56319970269893627</v>
      </c>
      <c r="M81" s="30">
        <f>IF(ISERROR('Voting Age'!E81/'Voting Age'!B81),"",'Voting Age'!E81/'Voting Age'!B81)</f>
        <v>0.20806429135504251</v>
      </c>
      <c r="N81" s="30">
        <f>IF(ISERROR('Voting Age'!J81/'Voting Age'!B81),"",'Voting Age'!J81/'Voting Age'!B81)</f>
        <v>0.79286477446927117</v>
      </c>
      <c r="O81" s="36"/>
      <c r="P81" s="36"/>
    </row>
    <row r="82" spans="1:16" ht="14.4" x14ac:dyDescent="0.3">
      <c r="A82" s="3">
        <v>80</v>
      </c>
      <c r="B82" s="7">
        <v>30091</v>
      </c>
      <c r="C82" s="7">
        <v>30115.24</v>
      </c>
      <c r="D82" s="65">
        <f t="shared" si="4"/>
        <v>-8.0490807976299039E-4</v>
      </c>
      <c r="E82" s="13">
        <f t="shared" si="5"/>
        <v>-24.240000000001601</v>
      </c>
      <c r="F82" s="16">
        <f>IF(ISERROR('Racial Demographics'!C82/'Racial Demographics'!B82),"",'Racial Demographics'!C82/'Racial Demographics'!B82)</f>
        <v>0.3213917782725732</v>
      </c>
      <c r="G82" s="16">
        <f>'Racial Demographics'!E82</f>
        <v>0.52072048120700543</v>
      </c>
      <c r="H82" s="16">
        <f>'Racial Demographics'!G82</f>
        <v>0.13588780698547739</v>
      </c>
      <c r="I82" s="16">
        <f>'Racial Demographics'!H82</f>
        <v>0.67860822172742685</v>
      </c>
      <c r="J82" s="16">
        <f>IF(ISERROR('Voting Age'!B82/B82),"",'Voting Age'!B82/B82)</f>
        <v>0.77823934066664446</v>
      </c>
      <c r="K82" s="16">
        <f>IF(ISERROR('Voting Age'!C82/'Voting Age'!B82),"",'Voting Age'!C82/'Voting Age'!B82)</f>
        <v>0.35383038688188573</v>
      </c>
      <c r="L82" s="16">
        <f>IF(ISERROR('Voting Age'!D82/'Voting Age'!B82),"",'Voting Age'!D82/'Voting Age'!B82)</f>
        <v>0.51678196259287723</v>
      </c>
      <c r="M82" s="16">
        <f>IF(ISERROR('Voting Age'!E82/'Voting Age'!B82),"",'Voting Age'!E82/'Voting Age'!B82)</f>
        <v>0.10577333674950892</v>
      </c>
      <c r="N82" s="16">
        <f>IF(ISERROR('Voting Age'!J82/'Voting Age'!B82),"",'Voting Age'!J82/'Voting Age'!B82)</f>
        <v>0.64616961311811427</v>
      </c>
      <c r="O82" s="36"/>
      <c r="P82" s="36"/>
    </row>
    <row r="83" spans="1:16" ht="14.4" x14ac:dyDescent="0.3">
      <c r="A83" s="3">
        <v>81</v>
      </c>
      <c r="B83" s="6">
        <v>30525</v>
      </c>
      <c r="C83" s="6">
        <v>30115.24</v>
      </c>
      <c r="D83" s="64">
        <f t="shared" si="4"/>
        <v>1.360639994899587E-2</v>
      </c>
      <c r="E83" s="12">
        <f t="shared" si="5"/>
        <v>409.7599999999984</v>
      </c>
      <c r="F83" s="17">
        <f>IF(ISERROR('Racial Demographics'!C83/'Racial Demographics'!B83),"",'Racial Demographics'!C83/'Racial Demographics'!B83)</f>
        <v>0.66188370188370194</v>
      </c>
      <c r="G83" s="17">
        <f>'Racial Demographics'!E83</f>
        <v>0.15764127764127764</v>
      </c>
      <c r="H83" s="17">
        <f>'Racial Demographics'!G83</f>
        <v>0.13205569205569206</v>
      </c>
      <c r="I83" s="17">
        <f>'Racial Demographics'!H83</f>
        <v>0.33811629811629812</v>
      </c>
      <c r="J83" s="27">
        <f>IF(ISERROR('Voting Age'!B83/B83),"",'Voting Age'!B83/B83)</f>
        <v>0.73893529893529897</v>
      </c>
      <c r="K83" s="30">
        <f>IF(ISERROR('Voting Age'!C83/'Voting Age'!B83),"",'Voting Age'!C83/'Voting Age'!B83)</f>
        <v>0.70406987054442272</v>
      </c>
      <c r="L83" s="30">
        <f>IF(ISERROR('Voting Age'!D83/'Voting Age'!B83),"",'Voting Age'!D83/'Voting Age'!B83)</f>
        <v>0.14182479162972159</v>
      </c>
      <c r="M83" s="30">
        <f>IF(ISERROR('Voting Age'!E83/'Voting Age'!B83),"",'Voting Age'!E83/'Voting Age'!B83)</f>
        <v>0.10391913459833303</v>
      </c>
      <c r="N83" s="30">
        <f>IF(ISERROR('Voting Age'!J83/'Voting Age'!B83),"",'Voting Age'!J83/'Voting Age'!B83)</f>
        <v>0.29593012945557723</v>
      </c>
      <c r="O83" s="36"/>
      <c r="P83" s="36"/>
    </row>
    <row r="84" spans="1:16" ht="14.4" x14ac:dyDescent="0.3">
      <c r="A84" s="3">
        <v>82</v>
      </c>
      <c r="B84" s="7">
        <v>30021</v>
      </c>
      <c r="C84" s="7">
        <v>30115.24</v>
      </c>
      <c r="D84" s="65">
        <f t="shared" si="4"/>
        <v>-3.1293126005305484E-3</v>
      </c>
      <c r="E84" s="13">
        <f t="shared" si="5"/>
        <v>-94.240000000001601</v>
      </c>
      <c r="F84" s="16">
        <f>IF(ISERROR('Racial Demographics'!C84/'Racial Demographics'!B84),"",'Racial Demographics'!C84/'Racial Demographics'!B84)</f>
        <v>0.7704273675094101</v>
      </c>
      <c r="G84" s="16">
        <f>'Racial Demographics'!E84</f>
        <v>0.11711801738782852</v>
      </c>
      <c r="H84" s="16">
        <f>'Racial Demographics'!G84</f>
        <v>6.1023949901735451E-2</v>
      </c>
      <c r="I84" s="16">
        <f>'Racial Demographics'!H84</f>
        <v>0.22957263249058993</v>
      </c>
      <c r="J84" s="16">
        <f>IF(ISERROR('Voting Age'!B84/B84),"",'Voting Age'!B84/B84)</f>
        <v>0.74224709370107589</v>
      </c>
      <c r="K84" s="16">
        <f>IF(ISERROR('Voting Age'!C84/'Voting Age'!B84),"",'Voting Age'!C84/'Voting Age'!B84)</f>
        <v>0.80029618992056728</v>
      </c>
      <c r="L84" s="16">
        <f>IF(ISERROR('Voting Age'!D84/'Voting Age'!B84),"",'Voting Age'!D84/'Voting Age'!B84)</f>
        <v>0.10384598124130504</v>
      </c>
      <c r="M84" s="16">
        <f>IF(ISERROR('Voting Age'!E84/'Voting Age'!B84),"",'Voting Age'!E84/'Voting Age'!B84)</f>
        <v>5.0083022932280216E-2</v>
      </c>
      <c r="N84" s="16">
        <f>IF(ISERROR('Voting Age'!J84/'Voting Age'!B84),"",'Voting Age'!J84/'Voting Age'!B84)</f>
        <v>0.19970381007943275</v>
      </c>
      <c r="O84" s="36"/>
      <c r="P84" s="36"/>
    </row>
    <row r="85" spans="1:16" ht="14.4" x14ac:dyDescent="0.3">
      <c r="A85" s="3">
        <v>83</v>
      </c>
      <c r="B85" s="6">
        <v>29821</v>
      </c>
      <c r="C85" s="6">
        <v>30115.24</v>
      </c>
      <c r="D85" s="64">
        <f t="shared" si="4"/>
        <v>-9.7704683741521425E-3</v>
      </c>
      <c r="E85" s="12">
        <f t="shared" si="5"/>
        <v>-294.2400000000016</v>
      </c>
      <c r="F85" s="17">
        <f>IF(ISERROR('Racial Demographics'!C85/'Racial Demographics'!B85),"",'Racial Demographics'!C85/'Racial Demographics'!B85)</f>
        <v>0.88283424432446933</v>
      </c>
      <c r="G85" s="17">
        <f>'Racial Demographics'!E85</f>
        <v>3.8563428456456862E-2</v>
      </c>
      <c r="H85" s="17">
        <f>'Racial Demographics'!G85</f>
        <v>3.2091479158981924E-2</v>
      </c>
      <c r="I85" s="17">
        <f>'Racial Demographics'!H85</f>
        <v>0.11716575567553067</v>
      </c>
      <c r="J85" s="27">
        <f>IF(ISERROR('Voting Age'!B85/B85),"",'Voting Age'!B85/B85)</f>
        <v>0.80205224506220452</v>
      </c>
      <c r="K85" s="30">
        <f>IF(ISERROR('Voting Age'!C85/'Voting Age'!B85),"",'Voting Age'!C85/'Voting Age'!B85)</f>
        <v>0.89794297182038629</v>
      </c>
      <c r="L85" s="30">
        <f>IF(ISERROR('Voting Age'!D85/'Voting Age'!B85),"",'Voting Age'!D85/'Voting Age'!B85)</f>
        <v>3.4492850572790369E-2</v>
      </c>
      <c r="M85" s="30">
        <f>IF(ISERROR('Voting Age'!E85/'Voting Age'!B85),"",'Voting Age'!E85/'Voting Age'!B85)</f>
        <v>2.4625804833180033E-2</v>
      </c>
      <c r="N85" s="30">
        <f>IF(ISERROR('Voting Age'!J85/'Voting Age'!B85),"",'Voting Age'!J85/'Voting Age'!B85)</f>
        <v>0.10205702817961368</v>
      </c>
      <c r="O85" s="36"/>
      <c r="P85" s="36"/>
    </row>
    <row r="86" spans="1:16" ht="14.4" x14ac:dyDescent="0.3">
      <c r="A86" s="3">
        <v>84</v>
      </c>
      <c r="B86" s="7">
        <v>29837</v>
      </c>
      <c r="C86" s="7">
        <v>30115.24</v>
      </c>
      <c r="D86" s="65">
        <f t="shared" si="4"/>
        <v>-9.2391759122624154E-3</v>
      </c>
      <c r="E86" s="13">
        <f t="shared" si="5"/>
        <v>-278.2400000000016</v>
      </c>
      <c r="F86" s="16">
        <f>IF(ISERROR('Racial Demographics'!C86/'Racial Demographics'!B86),"",'Racial Demographics'!C86/'Racial Demographics'!B86)</f>
        <v>0.73888125481784361</v>
      </c>
      <c r="G86" s="16">
        <f>'Racial Demographics'!E86</f>
        <v>0.12548178436169857</v>
      </c>
      <c r="H86" s="16">
        <f>'Racial Demographics'!G86</f>
        <v>7.3499346449039785E-2</v>
      </c>
      <c r="I86" s="16">
        <f>'Racial Demographics'!H86</f>
        <v>0.26111874518215639</v>
      </c>
      <c r="J86" s="16">
        <f>IF(ISERROR('Voting Age'!B86/B86),"",'Voting Age'!B86/B86)</f>
        <v>0.77417300666957134</v>
      </c>
      <c r="K86" s="16">
        <f>IF(ISERROR('Voting Age'!C86/'Voting Age'!B86),"",'Voting Age'!C86/'Voting Age'!B86)</f>
        <v>0.76631022988008135</v>
      </c>
      <c r="L86" s="16">
        <f>IF(ISERROR('Voting Age'!D86/'Voting Age'!B86),"",'Voting Age'!D86/'Voting Age'!B86)</f>
        <v>0.12048140612147712</v>
      </c>
      <c r="M86" s="16">
        <f>IF(ISERROR('Voting Age'!E86/'Voting Age'!B86),"",'Voting Age'!E86/'Voting Age'!B86)</f>
        <v>6.0002597515043943E-2</v>
      </c>
      <c r="N86" s="16">
        <f>IF(ISERROR('Voting Age'!J86/'Voting Age'!B86),"",'Voting Age'!J86/'Voting Age'!B86)</f>
        <v>0.23368977011991862</v>
      </c>
      <c r="O86" s="36"/>
      <c r="P86" s="36"/>
    </row>
    <row r="87" spans="1:16" ht="14.4" x14ac:dyDescent="0.3">
      <c r="A87" s="3">
        <v>85</v>
      </c>
      <c r="B87" s="6">
        <v>29925</v>
      </c>
      <c r="C87" s="6">
        <v>30115.24</v>
      </c>
      <c r="D87" s="64">
        <f t="shared" si="4"/>
        <v>-6.3170673718689141E-3</v>
      </c>
      <c r="E87" s="12">
        <f t="shared" si="5"/>
        <v>-190.2400000000016</v>
      </c>
      <c r="F87" s="17">
        <f>IF(ISERROR('Racial Demographics'!C87/'Racial Demographics'!B87),"",'Racial Demographics'!C87/'Racial Demographics'!B87)</f>
        <v>0.85874686716791981</v>
      </c>
      <c r="G87" s="17">
        <f>'Racial Demographics'!E87</f>
        <v>2.7201336675020886E-2</v>
      </c>
      <c r="H87" s="17">
        <f>'Racial Demographics'!G87</f>
        <v>5.6040100250626564E-2</v>
      </c>
      <c r="I87" s="17">
        <f>'Racial Demographics'!H87</f>
        <v>0.14125313283208021</v>
      </c>
      <c r="J87" s="27">
        <f>IF(ISERROR('Voting Age'!B87/B87),"",'Voting Age'!B87/B87)</f>
        <v>0.80925647451963245</v>
      </c>
      <c r="K87" s="30">
        <f>IF(ISERROR('Voting Age'!C87/'Voting Age'!B87),"",'Voting Age'!C87/'Voting Age'!B87)</f>
        <v>0.87818474625263243</v>
      </c>
      <c r="L87" s="30">
        <f>IF(ISERROR('Voting Age'!D87/'Voting Age'!B87),"",'Voting Age'!D87/'Voting Age'!B87)</f>
        <v>2.6056076310030145E-2</v>
      </c>
      <c r="M87" s="30">
        <f>IF(ISERROR('Voting Age'!E87/'Voting Age'!B87),"",'Voting Age'!E87/'Voting Age'!B87)</f>
        <v>4.2160465788495687E-2</v>
      </c>
      <c r="N87" s="30">
        <f>IF(ISERROR('Voting Age'!J87/'Voting Age'!B87),"",'Voting Age'!J87/'Voting Age'!B87)</f>
        <v>0.12181525374736756</v>
      </c>
      <c r="O87" s="36"/>
      <c r="P87" s="36"/>
    </row>
    <row r="88" spans="1:16" ht="14.4" x14ac:dyDescent="0.3">
      <c r="A88" s="3">
        <v>86</v>
      </c>
      <c r="B88" s="7">
        <v>29922</v>
      </c>
      <c r="C88" s="7">
        <v>30115.24</v>
      </c>
      <c r="D88" s="65">
        <f t="shared" si="4"/>
        <v>-6.4166847084732382E-3</v>
      </c>
      <c r="E88" s="13">
        <f t="shared" si="5"/>
        <v>-193.2400000000016</v>
      </c>
      <c r="F88" s="16">
        <f>IF(ISERROR('Racial Demographics'!C88/'Racial Demographics'!B88),"",'Racial Demographics'!C88/'Racial Demographics'!B88)</f>
        <v>0.86692066038366422</v>
      </c>
      <c r="G88" s="16">
        <f>'Racial Demographics'!E88</f>
        <v>4.0438473364079941E-3</v>
      </c>
      <c r="H88" s="16">
        <f>'Racial Demographics'!G88</f>
        <v>6.0189826883229727E-2</v>
      </c>
      <c r="I88" s="16">
        <f>'Racial Demographics'!H88</f>
        <v>0.13307933961633581</v>
      </c>
      <c r="J88" s="16">
        <f>IF(ISERROR('Voting Age'!B88/B88),"",'Voting Age'!B88/B88)</f>
        <v>0.78300247309671811</v>
      </c>
      <c r="K88" s="16">
        <f>IF(ISERROR('Voting Age'!C88/'Voting Age'!B88),"",'Voting Age'!C88/'Voting Age'!B88)</f>
        <v>0.88339237696871398</v>
      </c>
      <c r="L88" s="16">
        <f>IF(ISERROR('Voting Age'!D88/'Voting Age'!B88),"",'Voting Age'!D88/'Voting Age'!B88)</f>
        <v>3.6706645610141276E-3</v>
      </c>
      <c r="M88" s="16">
        <f>IF(ISERROR('Voting Age'!E88/'Voting Age'!B88),"",'Voting Age'!E88/'Voting Age'!B88)</f>
        <v>4.7249135686542321E-2</v>
      </c>
      <c r="N88" s="16">
        <f>IF(ISERROR('Voting Age'!J88/'Voting Age'!B88),"",'Voting Age'!J88/'Voting Age'!B88)</f>
        <v>0.11660762303128601</v>
      </c>
      <c r="O88" s="36"/>
      <c r="P88" s="36"/>
    </row>
    <row r="89" spans="1:16" ht="14.4" x14ac:dyDescent="0.3">
      <c r="A89" s="3">
        <v>87</v>
      </c>
      <c r="B89" s="6">
        <v>29189</v>
      </c>
      <c r="C89" s="6">
        <v>30115.24</v>
      </c>
      <c r="D89" s="64">
        <f t="shared" si="4"/>
        <v>-3.0756520618796381E-2</v>
      </c>
      <c r="E89" s="12">
        <f t="shared" si="5"/>
        <v>-926.2400000000016</v>
      </c>
      <c r="F89" s="17">
        <f>IF(ISERROR('Racial Demographics'!C89/'Racial Demographics'!B89),"",'Racial Demographics'!C89/'Racial Demographics'!B89)</f>
        <v>0.66802562609202099</v>
      </c>
      <c r="G89" s="17">
        <f>'Racial Demographics'!E89</f>
        <v>9.465894686354448E-2</v>
      </c>
      <c r="H89" s="17">
        <f>'Racial Demographics'!G89</f>
        <v>0.2052485525369146</v>
      </c>
      <c r="I89" s="17">
        <f>'Racial Demographics'!H89</f>
        <v>0.33197437390797901</v>
      </c>
      <c r="J89" s="27">
        <f>IF(ISERROR('Voting Age'!B89/B89),"",'Voting Age'!B89/B89)</f>
        <v>0.74579464866901912</v>
      </c>
      <c r="K89" s="30">
        <f>IF(ISERROR('Voting Age'!C89/'Voting Age'!B89),"",'Voting Age'!C89/'Voting Age'!B89)</f>
        <v>0.70310992696035646</v>
      </c>
      <c r="L89" s="30">
        <f>IF(ISERROR('Voting Age'!D89/'Voting Age'!B89),"",'Voting Age'!D89/'Voting Age'!B89)</f>
        <v>9.9683035509210344E-2</v>
      </c>
      <c r="M89" s="30">
        <f>IF(ISERROR('Voting Age'!E89/'Voting Age'!B89),"",'Voting Age'!E89/'Voting Age'!B89)</f>
        <v>0.16514309338968258</v>
      </c>
      <c r="N89" s="30">
        <f>IF(ISERROR('Voting Age'!J89/'Voting Age'!B89),"",'Voting Age'!J89/'Voting Age'!B89)</f>
        <v>0.29689007303964354</v>
      </c>
      <c r="O89" s="36"/>
      <c r="P89" s="36"/>
    </row>
    <row r="90" spans="1:16" ht="14.4" x14ac:dyDescent="0.3">
      <c r="A90" s="3">
        <v>88</v>
      </c>
      <c r="B90" s="7">
        <v>30356</v>
      </c>
      <c r="C90" s="7">
        <v>30115.24</v>
      </c>
      <c r="D90" s="65">
        <f t="shared" si="4"/>
        <v>7.994623320285622E-3</v>
      </c>
      <c r="E90" s="13">
        <f t="shared" si="5"/>
        <v>240.7599999999984</v>
      </c>
      <c r="F90" s="16">
        <f>IF(ISERROR('Racial Demographics'!C90/'Racial Demographics'!B90),"",'Racial Demographics'!C90/'Racial Demographics'!B90)</f>
        <v>0.55023718539992095</v>
      </c>
      <c r="G90" s="16">
        <f>'Racial Demographics'!E90</f>
        <v>0.28116352615627882</v>
      </c>
      <c r="H90" s="16">
        <f>'Racial Demographics'!G90</f>
        <v>0.14277243378574253</v>
      </c>
      <c r="I90" s="16">
        <f>'Racial Demographics'!H90</f>
        <v>0.44976281460007905</v>
      </c>
      <c r="J90" s="16">
        <f>IF(ISERROR('Voting Age'!B90/B90),"",'Voting Age'!B90/B90)</f>
        <v>0.74782580050072478</v>
      </c>
      <c r="K90" s="16">
        <f>IF(ISERROR('Voting Age'!C90/'Voting Age'!B90),"",'Voting Age'!C90/'Voting Age'!B90)</f>
        <v>0.58468789921148845</v>
      </c>
      <c r="L90" s="16">
        <f>IF(ISERROR('Voting Age'!D90/'Voting Age'!B90),"",'Voting Age'!D90/'Voting Age'!B90)</f>
        <v>0.27571472622351439</v>
      </c>
      <c r="M90" s="16">
        <f>IF(ISERROR('Voting Age'!E90/'Voting Age'!B90),"",'Voting Age'!E90/'Voting Age'!B90)</f>
        <v>0.11395973745649972</v>
      </c>
      <c r="N90" s="16">
        <f>IF(ISERROR('Voting Age'!J90/'Voting Age'!B90),"",'Voting Age'!J90/'Voting Age'!B90)</f>
        <v>0.4153121007885115</v>
      </c>
      <c r="O90" s="36"/>
      <c r="P90" s="36"/>
    </row>
    <row r="91" spans="1:16" ht="14.4" x14ac:dyDescent="0.3">
      <c r="A91" s="3">
        <v>89</v>
      </c>
      <c r="B91" s="6">
        <v>29332</v>
      </c>
      <c r="C91" s="6">
        <v>30115.24</v>
      </c>
      <c r="D91" s="64">
        <f t="shared" si="4"/>
        <v>-2.6008094240656941E-2</v>
      </c>
      <c r="E91" s="12">
        <f t="shared" si="5"/>
        <v>-783.2400000000016</v>
      </c>
      <c r="F91" s="17">
        <f>IF(ISERROR('Racial Demographics'!C91/'Racial Demographics'!B91),"",'Racial Demographics'!C91/'Racial Demographics'!B91)</f>
        <v>0.75685258420837309</v>
      </c>
      <c r="G91" s="17">
        <f>'Racial Demographics'!E91</f>
        <v>0.13780171825992091</v>
      </c>
      <c r="H91" s="17">
        <f>'Racial Demographics'!G91</f>
        <v>6.4264284740215463E-2</v>
      </c>
      <c r="I91" s="17">
        <f>'Racial Demographics'!H91</f>
        <v>0.24314741579162688</v>
      </c>
      <c r="J91" s="27">
        <f>IF(ISERROR('Voting Age'!B91/B91),"",'Voting Age'!B91/B91)</f>
        <v>0.77751261420973683</v>
      </c>
      <c r="K91" s="30">
        <f>IF(ISERROR('Voting Age'!C91/'Voting Age'!B91),"",'Voting Age'!C91/'Voting Age'!B91)</f>
        <v>0.77229676400947123</v>
      </c>
      <c r="L91" s="30">
        <f>IF(ISERROR('Voting Age'!D91/'Voting Age'!B91),"",'Voting Age'!D91/'Voting Age'!B91)</f>
        <v>0.13860387617293696</v>
      </c>
      <c r="M91" s="30">
        <f>IF(ISERROR('Voting Age'!E91/'Voting Age'!B91),"",'Voting Age'!E91/'Voting Age'!B91)</f>
        <v>5.0732263439445757E-2</v>
      </c>
      <c r="N91" s="30">
        <f>IF(ISERROR('Voting Age'!J91/'Voting Age'!B91),"",'Voting Age'!J91/'Voting Age'!B91)</f>
        <v>0.2277032359905288</v>
      </c>
      <c r="O91" s="36"/>
      <c r="P91" s="36"/>
    </row>
    <row r="92" spans="1:16" ht="14.4" x14ac:dyDescent="0.3">
      <c r="A92" s="3">
        <v>90</v>
      </c>
      <c r="B92" s="7">
        <v>29709</v>
      </c>
      <c r="C92" s="7">
        <v>30115.24</v>
      </c>
      <c r="D92" s="65">
        <f t="shared" si="4"/>
        <v>-1.3489515607380235E-2</v>
      </c>
      <c r="E92" s="13">
        <f t="shared" si="5"/>
        <v>-406.2400000000016</v>
      </c>
      <c r="F92" s="16">
        <f>IF(ISERROR('Racial Demographics'!C92/'Racial Demographics'!B92),"",'Racial Demographics'!C92/'Racial Demographics'!B92)</f>
        <v>0.77690262210104677</v>
      </c>
      <c r="G92" s="16">
        <f>'Racial Demographics'!E92</f>
        <v>0.12895082298293448</v>
      </c>
      <c r="H92" s="16">
        <f>'Racial Demographics'!G92</f>
        <v>4.2175771651688038E-2</v>
      </c>
      <c r="I92" s="16">
        <f>'Racial Demographics'!H92</f>
        <v>0.22309737789895318</v>
      </c>
      <c r="J92" s="16">
        <f>IF(ISERROR('Voting Age'!B92/B92),"",'Voting Age'!B92/B92)</f>
        <v>0.80302265306809384</v>
      </c>
      <c r="K92" s="16">
        <f>IF(ISERROR('Voting Age'!C92/'Voting Age'!B92),"",'Voting Age'!C92/'Voting Age'!B92)</f>
        <v>0.79519637842142765</v>
      </c>
      <c r="L92" s="16">
        <f>IF(ISERROR('Voting Age'!D92/'Voting Age'!B92),"",'Voting Age'!D92/'Voting Age'!B92)</f>
        <v>0.1244079305864107</v>
      </c>
      <c r="M92" s="16">
        <f>IF(ISERROR('Voting Age'!E92/'Voting Age'!B92),"",'Voting Age'!E92/'Voting Age'!B92)</f>
        <v>3.2569057299744311E-2</v>
      </c>
      <c r="N92" s="16">
        <f>IF(ISERROR('Voting Age'!J92/'Voting Age'!B92),"",'Voting Age'!J92/'Voting Age'!B92)</f>
        <v>0.20480362157857232</v>
      </c>
      <c r="O92" s="36"/>
      <c r="P92" s="36"/>
    </row>
    <row r="93" spans="1:16" ht="14.4" x14ac:dyDescent="0.3">
      <c r="A93" s="3">
        <v>91</v>
      </c>
      <c r="B93" s="6">
        <v>30145</v>
      </c>
      <c r="C93" s="6">
        <v>30115.24</v>
      </c>
      <c r="D93" s="64">
        <f t="shared" si="4"/>
        <v>9.882039791148402E-4</v>
      </c>
      <c r="E93" s="12">
        <f t="shared" si="5"/>
        <v>29.759999999998399</v>
      </c>
      <c r="F93" s="17">
        <f>IF(ISERROR('Racial Demographics'!C93/'Racial Demographics'!B93),"",'Racial Demographics'!C93/'Racial Demographics'!B93)</f>
        <v>0.73617515342511197</v>
      </c>
      <c r="G93" s="17">
        <f>'Racial Demographics'!E93</f>
        <v>0.10986896666113784</v>
      </c>
      <c r="H93" s="17">
        <f>'Racial Demographics'!G93</f>
        <v>8.8571902471388284E-2</v>
      </c>
      <c r="I93" s="17">
        <f>'Racial Demographics'!H93</f>
        <v>0.26382484657488803</v>
      </c>
      <c r="J93" s="27">
        <f>IF(ISERROR('Voting Age'!B93/B93),"",'Voting Age'!B93/B93)</f>
        <v>0.80726488638248461</v>
      </c>
      <c r="K93" s="30">
        <f>IF(ISERROR('Voting Age'!C93/'Voting Age'!B93),"",'Voting Age'!C93/'Voting Age'!B93)</f>
        <v>0.77748099445243479</v>
      </c>
      <c r="L93" s="30">
        <f>IF(ISERROR('Voting Age'!D93/'Voting Age'!B93),"",'Voting Age'!D93/'Voting Age'!B93)</f>
        <v>9.574686665296897E-2</v>
      </c>
      <c r="M93" s="30">
        <f>IF(ISERROR('Voting Age'!E93/'Voting Age'!B93),"",'Voting Age'!E93/'Voting Age'!B93)</f>
        <v>7.0104787343332642E-2</v>
      </c>
      <c r="N93" s="30">
        <f>IF(ISERROR('Voting Age'!J93/'Voting Age'!B93),"",'Voting Age'!J93/'Voting Age'!B93)</f>
        <v>0.22251900554756524</v>
      </c>
      <c r="O93" s="36"/>
      <c r="P93" s="36"/>
    </row>
    <row r="94" spans="1:16" ht="14.4" x14ac:dyDescent="0.3">
      <c r="A94" s="3">
        <v>92</v>
      </c>
      <c r="B94" s="7">
        <v>30129</v>
      </c>
      <c r="C94" s="7">
        <v>30115.24</v>
      </c>
      <c r="D94" s="65">
        <f t="shared" si="4"/>
        <v>4.5691151722511257E-4</v>
      </c>
      <c r="E94" s="13">
        <f t="shared" si="5"/>
        <v>13.759999999998399</v>
      </c>
      <c r="F94" s="16">
        <f>IF(ISERROR('Racial Demographics'!C94/'Racial Demographics'!B94),"",'Racial Demographics'!C94/'Racial Demographics'!B94)</f>
        <v>0.88891101596468514</v>
      </c>
      <c r="G94" s="16">
        <f>'Racial Demographics'!E94</f>
        <v>2.8145640412891235E-2</v>
      </c>
      <c r="H94" s="16">
        <f>'Racial Demographics'!G94</f>
        <v>3.5646719107836303E-2</v>
      </c>
      <c r="I94" s="16">
        <f>'Racial Demographics'!H94</f>
        <v>0.11108898403531481</v>
      </c>
      <c r="J94" s="16">
        <f>IF(ISERROR('Voting Age'!B94/B94),"",'Voting Age'!B94/B94)</f>
        <v>0.76617212652261946</v>
      </c>
      <c r="K94" s="16">
        <f>IF(ISERROR('Voting Age'!C94/'Voting Age'!B94),"",'Voting Age'!C94/'Voting Age'!B94)</f>
        <v>0.89884768670940907</v>
      </c>
      <c r="L94" s="16">
        <f>IF(ISERROR('Voting Age'!D94/'Voting Age'!B94),"",'Voting Age'!D94/'Voting Age'!B94)</f>
        <v>2.772483105181078E-2</v>
      </c>
      <c r="M94" s="16">
        <f>IF(ISERROR('Voting Age'!E94/'Voting Age'!B94),"",'Voting Age'!E94/'Voting Age'!B94)</f>
        <v>2.772483105181078E-2</v>
      </c>
      <c r="N94" s="16">
        <f>IF(ISERROR('Voting Age'!J94/'Voting Age'!B94),"",'Voting Age'!J94/'Voting Age'!B94)</f>
        <v>0.10115231329059089</v>
      </c>
      <c r="O94" s="36"/>
      <c r="P94" s="36"/>
    </row>
    <row r="95" spans="1:16" ht="14.4" x14ac:dyDescent="0.3">
      <c r="A95" s="3">
        <v>93</v>
      </c>
      <c r="B95" s="6">
        <v>29911</v>
      </c>
      <c r="C95" s="6">
        <v>30115.24</v>
      </c>
      <c r="D95" s="64">
        <f t="shared" si="4"/>
        <v>-6.7819482760224257E-3</v>
      </c>
      <c r="E95" s="12">
        <f t="shared" si="5"/>
        <v>-204.2400000000016</v>
      </c>
      <c r="F95" s="17">
        <f>IF(ISERROR('Racial Demographics'!C95/'Racial Demographics'!B95),"",'Racial Demographics'!C95/'Racial Demographics'!B95)</f>
        <v>0.81164120223329206</v>
      </c>
      <c r="G95" s="17">
        <f>'Racial Demographics'!E95</f>
        <v>0.11303533816990405</v>
      </c>
      <c r="H95" s="17">
        <f>'Racial Demographics'!G95</f>
        <v>2.9353749456721607E-2</v>
      </c>
      <c r="I95" s="17">
        <f>'Racial Demographics'!H95</f>
        <v>0.18835879776670791</v>
      </c>
      <c r="J95" s="27">
        <f>IF(ISERROR('Voting Age'!B95/B95),"",'Voting Age'!B95/B95)</f>
        <v>0.78395907859984626</v>
      </c>
      <c r="K95" s="30">
        <f>IF(ISERROR('Voting Age'!C95/'Voting Age'!B95),"",'Voting Age'!C95/'Voting Age'!B95)</f>
        <v>0.82690093394174591</v>
      </c>
      <c r="L95" s="30">
        <f>IF(ISERROR('Voting Age'!D95/'Voting Age'!B95),"",'Voting Age'!D95/'Voting Age'!B95)</f>
        <v>0.10900251609876754</v>
      </c>
      <c r="M95" s="30">
        <f>IF(ISERROR('Voting Age'!E95/'Voting Age'!B95),"",'Voting Age'!E95/'Voting Age'!B95)</f>
        <v>2.2900763358778626E-2</v>
      </c>
      <c r="N95" s="30">
        <f>IF(ISERROR('Voting Age'!J95/'Voting Age'!B95),"",'Voting Age'!J95/'Voting Age'!B95)</f>
        <v>0.17309906605825409</v>
      </c>
      <c r="O95" s="36"/>
      <c r="P95" s="36"/>
    </row>
    <row r="96" spans="1:16" ht="14.4" x14ac:dyDescent="0.3">
      <c r="A96" s="3">
        <v>94</v>
      </c>
      <c r="B96" s="7">
        <v>29908</v>
      </c>
      <c r="C96" s="7">
        <v>30115.24</v>
      </c>
      <c r="D96" s="65">
        <f t="shared" si="4"/>
        <v>-6.8815656126267498E-3</v>
      </c>
      <c r="E96" s="13">
        <f t="shared" si="5"/>
        <v>-207.2400000000016</v>
      </c>
      <c r="F96" s="16">
        <f>IF(ISERROR('Racial Demographics'!C96/'Racial Demographics'!B96),"",'Racial Demographics'!C96/'Racial Demographics'!B96)</f>
        <v>0.57105122375284201</v>
      </c>
      <c r="G96" s="16">
        <f>'Racial Demographics'!E96</f>
        <v>0.32442824662297715</v>
      </c>
      <c r="H96" s="16">
        <f>'Racial Demographics'!G96</f>
        <v>7.693593687307744E-2</v>
      </c>
      <c r="I96" s="16">
        <f>'Racial Demographics'!H96</f>
        <v>0.42894877624715794</v>
      </c>
      <c r="J96" s="16">
        <f>IF(ISERROR('Voting Age'!B96/B96),"",'Voting Age'!B96/B96)</f>
        <v>0.75692122509027682</v>
      </c>
      <c r="K96" s="16">
        <f>IF(ISERROR('Voting Age'!C96/'Voting Age'!B96),"",'Voting Age'!C96/'Voting Age'!B96)</f>
        <v>0.59612156550932061</v>
      </c>
      <c r="L96" s="16">
        <f>IF(ISERROR('Voting Age'!D96/'Voting Age'!B96),"",'Voting Age'!D96/'Voting Age'!B96)</f>
        <v>0.31535471331389697</v>
      </c>
      <c r="M96" s="16">
        <f>IF(ISERROR('Voting Age'!E96/'Voting Age'!B96),"",'Voting Age'!E96/'Voting Age'!B96)</f>
        <v>6.2770562770562768E-2</v>
      </c>
      <c r="N96" s="16">
        <f>IF(ISERROR('Voting Age'!J96/'Voting Age'!B96),"",'Voting Age'!J96/'Voting Age'!B96)</f>
        <v>0.40387843449067939</v>
      </c>
      <c r="O96" s="36"/>
      <c r="P96" s="36"/>
    </row>
    <row r="97" spans="1:16" ht="14.4" x14ac:dyDescent="0.3">
      <c r="A97" s="3">
        <v>95</v>
      </c>
      <c r="B97" s="6">
        <v>29270</v>
      </c>
      <c r="C97" s="6">
        <v>30115.24</v>
      </c>
      <c r="D97" s="64">
        <f t="shared" si="4"/>
        <v>-2.8066852530479636E-2</v>
      </c>
      <c r="E97" s="12">
        <f t="shared" si="5"/>
        <v>-845.2400000000016</v>
      </c>
      <c r="F97" s="17">
        <f>IF(ISERROR('Racial Demographics'!C97/'Racial Demographics'!B97),"",'Racial Demographics'!C97/'Racial Demographics'!B97)</f>
        <v>0.57775879740348479</v>
      </c>
      <c r="G97" s="17">
        <f>'Racial Demographics'!E97</f>
        <v>0.34458489921421248</v>
      </c>
      <c r="H97" s="17">
        <f>'Racial Demographics'!G97</f>
        <v>5.7909121967885203E-2</v>
      </c>
      <c r="I97" s="17">
        <f>'Racial Demographics'!H97</f>
        <v>0.42224120259651521</v>
      </c>
      <c r="J97" s="27">
        <f>IF(ISERROR('Voting Age'!B97/B97),"",'Voting Age'!B97/B97)</f>
        <v>0.77693884523402801</v>
      </c>
      <c r="K97" s="30">
        <f>IF(ISERROR('Voting Age'!C97/'Voting Age'!B97),"",'Voting Age'!C97/'Voting Age'!B97)</f>
        <v>0.59931401433534148</v>
      </c>
      <c r="L97" s="30">
        <f>IF(ISERROR('Voting Age'!D97/'Voting Age'!B97),"",'Voting Age'!D97/'Voting Age'!B97)</f>
        <v>0.33371443648036586</v>
      </c>
      <c r="M97" s="30">
        <f>IF(ISERROR('Voting Age'!E97/'Voting Age'!B97),"",'Voting Age'!E97/'Voting Age'!B97)</f>
        <v>4.7227474605338375E-2</v>
      </c>
      <c r="N97" s="30">
        <f>IF(ISERROR('Voting Age'!J97/'Voting Age'!B97),"",'Voting Age'!J97/'Voting Age'!B97)</f>
        <v>0.40068598566465857</v>
      </c>
      <c r="O97" s="36"/>
      <c r="P97" s="36"/>
    </row>
    <row r="98" spans="1:16" ht="14.4" x14ac:dyDescent="0.3">
      <c r="A98" s="3">
        <v>96</v>
      </c>
      <c r="B98" s="7">
        <v>30051</v>
      </c>
      <c r="C98" s="7">
        <v>30115.24</v>
      </c>
      <c r="D98" s="65">
        <f t="shared" si="4"/>
        <v>-2.1331392344873094E-3</v>
      </c>
      <c r="E98" s="13">
        <f t="shared" si="5"/>
        <v>-64.240000000001601</v>
      </c>
      <c r="F98" s="16">
        <f>IF(ISERROR('Racial Demographics'!C98/'Racial Demographics'!B98),"",'Racial Demographics'!C98/'Racial Demographics'!B98)</f>
        <v>0.68912848158131179</v>
      </c>
      <c r="G98" s="16">
        <f>'Racial Demographics'!E98</f>
        <v>0.24248777078965758</v>
      </c>
      <c r="H98" s="16">
        <f>'Racial Demographics'!G98</f>
        <v>3.1646201457522213E-2</v>
      </c>
      <c r="I98" s="16">
        <f>'Racial Demographics'!H98</f>
        <v>0.31087151841868821</v>
      </c>
      <c r="J98" s="16">
        <f>IF(ISERROR('Voting Age'!B98/B98),"",'Voting Age'!B98/B98)</f>
        <v>0.78829323483411529</v>
      </c>
      <c r="K98" s="16">
        <f>IF(ISERROR('Voting Age'!C98/'Voting Age'!B98),"",'Voting Age'!C98/'Voting Age'!B98)</f>
        <v>0.70505297817552448</v>
      </c>
      <c r="L98" s="16">
        <f>IF(ISERROR('Voting Age'!D98/'Voting Age'!B98),"",'Voting Age'!D98/'Voting Age'!B98)</f>
        <v>0.24040693992992529</v>
      </c>
      <c r="M98" s="16">
        <f>IF(ISERROR('Voting Age'!E98/'Voting Age'!B98),"",'Voting Age'!E98/'Voting Age'!B98)</f>
        <v>2.3935159778800286E-2</v>
      </c>
      <c r="N98" s="16">
        <f>IF(ISERROR('Voting Age'!J98/'Voting Age'!B98),"",'Voting Age'!J98/'Voting Age'!B98)</f>
        <v>0.29494702182447552</v>
      </c>
      <c r="O98" s="36"/>
      <c r="P98" s="36"/>
    </row>
    <row r="99" spans="1:16" ht="14.4" x14ac:dyDescent="0.3">
      <c r="A99" s="3">
        <v>97</v>
      </c>
      <c r="B99" s="6">
        <v>30182</v>
      </c>
      <c r="C99" s="6">
        <v>30115.24</v>
      </c>
      <c r="D99" s="64">
        <f t="shared" ref="D99:D102" si="6">(B99-C99)/C99</f>
        <v>2.2168177972348353E-3</v>
      </c>
      <c r="E99" s="12">
        <f t="shared" si="5"/>
        <v>66.759999999998399</v>
      </c>
      <c r="F99" s="17">
        <f>IF(ISERROR('Racial Demographics'!C99/'Racial Demographics'!B99),"",'Racial Demographics'!C99/'Racial Demographics'!B99)</f>
        <v>0.56679477834470882</v>
      </c>
      <c r="G99" s="17">
        <f>'Racial Demographics'!E99</f>
        <v>0.35113643893711483</v>
      </c>
      <c r="H99" s="17">
        <f>'Racial Demographics'!G99</f>
        <v>4.883705519846266E-2</v>
      </c>
      <c r="I99" s="17">
        <f>'Racial Demographics'!H99</f>
        <v>0.43320522165529124</v>
      </c>
      <c r="J99" s="27">
        <f>IF(ISERROR('Voting Age'!B99/B99),"",'Voting Age'!B99/B99)</f>
        <v>0.76283877807965017</v>
      </c>
      <c r="K99" s="30">
        <f>IF(ISERROR('Voting Age'!C99/'Voting Age'!B99),"",'Voting Age'!C99/'Voting Age'!B99)</f>
        <v>0.59442321056289094</v>
      </c>
      <c r="L99" s="30">
        <f>IF(ISERROR('Voting Age'!D99/'Voting Age'!B99),"",'Voting Age'!D99/'Voting Age'!B99)</f>
        <v>0.3356063238359972</v>
      </c>
      <c r="M99" s="30">
        <f>IF(ISERROR('Voting Age'!E99/'Voting Age'!B99),"",'Voting Age'!E99/'Voting Age'!B99)</f>
        <v>3.9350243224461429E-2</v>
      </c>
      <c r="N99" s="30">
        <f>IF(ISERROR('Voting Age'!J99/'Voting Age'!B99),"",'Voting Age'!J99/'Voting Age'!B99)</f>
        <v>0.40557678943710912</v>
      </c>
      <c r="O99" s="36"/>
      <c r="P99" s="36"/>
    </row>
    <row r="100" spans="1:16" ht="14.4" x14ac:dyDescent="0.3">
      <c r="A100" s="3">
        <v>98</v>
      </c>
      <c r="B100" s="7">
        <v>30460</v>
      </c>
      <c r="C100" s="7">
        <v>30115.24</v>
      </c>
      <c r="D100" s="65">
        <f t="shared" si="6"/>
        <v>1.1448024322568851E-2</v>
      </c>
      <c r="E100" s="13">
        <f t="shared" si="5"/>
        <v>344.7599999999984</v>
      </c>
      <c r="F100" s="16">
        <f>IF(ISERROR('Racial Demographics'!C100/'Racial Demographics'!B100),"",'Racial Demographics'!C100/'Racial Demographics'!B100)</f>
        <v>0.49041365725541691</v>
      </c>
      <c r="G100" s="16">
        <f>'Racial Demographics'!E100</f>
        <v>0.44645436638214053</v>
      </c>
      <c r="H100" s="16">
        <f>'Racial Demographics'!G100</f>
        <v>2.449113591595535E-2</v>
      </c>
      <c r="I100" s="16">
        <f>'Racial Demographics'!H100</f>
        <v>0.50958634274458303</v>
      </c>
      <c r="J100" s="16">
        <f>IF(ISERROR('Voting Age'!B100/B100),"",'Voting Age'!B100/B100)</f>
        <v>0.78033486539724228</v>
      </c>
      <c r="K100" s="16">
        <f>IF(ISERROR('Voting Age'!C100/'Voting Age'!B100),"",'Voting Age'!C100/'Voting Age'!B100)</f>
        <v>0.51760696705793263</v>
      </c>
      <c r="L100" s="16">
        <f>IF(ISERROR('Voting Age'!D100/'Voting Age'!B100),"",'Voting Age'!D100/'Voting Age'!B100)</f>
        <v>0.43026631326517734</v>
      </c>
      <c r="M100" s="16">
        <f>IF(ISERROR('Voting Age'!E100/'Voting Age'!B100),"",'Voting Age'!E100/'Voting Age'!B100)</f>
        <v>2.0741301695485718E-2</v>
      </c>
      <c r="N100" s="16">
        <f>IF(ISERROR('Voting Age'!J100/'Voting Age'!B100),"",'Voting Age'!J100/'Voting Age'!B100)</f>
        <v>0.48239303294206742</v>
      </c>
      <c r="O100" s="36"/>
      <c r="P100" s="36"/>
    </row>
    <row r="101" spans="1:16" ht="14.4" x14ac:dyDescent="0.3">
      <c r="A101" s="3">
        <v>99</v>
      </c>
      <c r="B101" s="6">
        <v>29605</v>
      </c>
      <c r="C101" s="6">
        <v>30115.24</v>
      </c>
      <c r="D101" s="64">
        <f t="shared" si="6"/>
        <v>-1.6942916609663464E-2</v>
      </c>
      <c r="E101" s="12">
        <f t="shared" si="5"/>
        <v>-510.2400000000016</v>
      </c>
      <c r="F101" s="17">
        <f>IF(ISERROR('Racial Demographics'!C101/'Racial Demographics'!B101),"",'Racial Demographics'!C101/'Racial Demographics'!B101)</f>
        <v>0.76000675561560549</v>
      </c>
      <c r="G101" s="17">
        <f>'Racial Demographics'!E101</f>
        <v>0.1678094916399257</v>
      </c>
      <c r="H101" s="17">
        <f>'Racial Demographics'!G101</f>
        <v>3.1109609863198783E-2</v>
      </c>
      <c r="I101" s="17">
        <f>'Racial Demographics'!H101</f>
        <v>0.23999324438439454</v>
      </c>
      <c r="J101" s="27">
        <f>IF(ISERROR('Voting Age'!B101/B101),"",'Voting Age'!B101/B101)</f>
        <v>0.78348251984462081</v>
      </c>
      <c r="K101" s="30">
        <f>IF(ISERROR('Voting Age'!C101/'Voting Age'!B101),"",'Voting Age'!C101/'Voting Age'!B101)</f>
        <v>0.76865703815477471</v>
      </c>
      <c r="L101" s="30">
        <f>IF(ISERROR('Voting Age'!D101/'Voting Age'!B101),"",'Voting Age'!D101/'Voting Age'!B101)</f>
        <v>0.16938995473162319</v>
      </c>
      <c r="M101" s="30">
        <f>IF(ISERROR('Voting Age'!E101/'Voting Age'!B101),"",'Voting Age'!E101/'Voting Age'!B101)</f>
        <v>2.5996982108212979E-2</v>
      </c>
      <c r="N101" s="30">
        <f>IF(ISERROR('Voting Age'!J101/'Voting Age'!B101),"",'Voting Age'!J101/'Voting Age'!B101)</f>
        <v>0.23134296184522526</v>
      </c>
      <c r="O101" s="36"/>
      <c r="P101" s="36"/>
    </row>
    <row r="102" spans="1:16" ht="14.4" x14ac:dyDescent="0.3">
      <c r="A102" s="3">
        <v>100</v>
      </c>
      <c r="B102" s="6">
        <v>30106</v>
      </c>
      <c r="C102" s="6">
        <v>30115.24</v>
      </c>
      <c r="D102" s="64">
        <f t="shared" si="6"/>
        <v>-3.068213967413708E-4</v>
      </c>
      <c r="E102" s="12">
        <f t="shared" si="5"/>
        <v>-9.2400000000016007</v>
      </c>
      <c r="F102" s="17">
        <f>IF(ISERROR('Racial Demographics'!C102/'Racial Demographics'!B102),"",'Racial Demographics'!C102/'Racial Demographics'!B102)</f>
        <v>0.56948780973892243</v>
      </c>
      <c r="G102" s="17">
        <f>'Racial Demographics'!E102</f>
        <v>0.34405101973028634</v>
      </c>
      <c r="H102" s="17">
        <f>'Racial Demographics'!G102</f>
        <v>4.1254235036205407E-2</v>
      </c>
      <c r="I102" s="17">
        <f>'Racial Demographics'!H102</f>
        <v>0.43051219026107751</v>
      </c>
      <c r="J102" s="27">
        <f>IF(ISERROR('Voting Age'!B102/B102),"",'Voting Age'!B102/B102)</f>
        <v>0.77061050953298349</v>
      </c>
      <c r="K102" s="30">
        <f>IF(ISERROR('Voting Age'!C102/'Voting Age'!B102),"",'Voting Age'!C102/'Voting Age'!B102)</f>
        <v>0.6058620689655172</v>
      </c>
      <c r="L102" s="30">
        <f>IF(ISERROR('Voting Age'!D102/'Voting Age'!B102),"",'Voting Age'!D102/'Voting Age'!B102)</f>
        <v>0.32030172413793101</v>
      </c>
      <c r="M102" s="30">
        <f>IF(ISERROR('Voting Age'!E102/'Voting Age'!B102),"",'Voting Age'!E102/'Voting Age'!B102)</f>
        <v>3.4870689655172413E-2</v>
      </c>
      <c r="N102" s="30">
        <f>IF(ISERROR('Voting Age'!J102/'Voting Age'!B102),"",'Voting Age'!J102/'Voting Age'!B102)</f>
        <v>0.39413793103448275</v>
      </c>
      <c r="O102" s="36"/>
      <c r="P102" s="36"/>
    </row>
    <row r="103" spans="1:16" ht="14.4" x14ac:dyDescent="0.3">
      <c r="A103" s="4" t="s">
        <v>1</v>
      </c>
      <c r="B103" s="8">
        <f>SUM(B3:B102)</f>
        <v>3011524</v>
      </c>
    </row>
    <row r="104" spans="1:16" ht="14.4" x14ac:dyDescent="0.3">
      <c r="A104" s="4" t="s">
        <v>2</v>
      </c>
      <c r="B104" s="9">
        <f>SUM(C3:C102)</f>
        <v>3011524.0000000065</v>
      </c>
    </row>
    <row r="105" spans="1:16" ht="14.4" x14ac:dyDescent="0.3">
      <c r="A105" s="4" t="s">
        <v>3</v>
      </c>
      <c r="B105" s="9">
        <f>SUM(C3:C102) - SUM(B3:B102)</f>
        <v>6.5192580223083496E-9</v>
      </c>
    </row>
  </sheetData>
  <mergeCells count="3">
    <mergeCell ref="B1:E1"/>
    <mergeCell ref="F1:I1"/>
    <mergeCell ref="K1:N1"/>
  </mergeCells>
  <printOptions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02"/>
  <sheetViews>
    <sheetView showRowColHeaders="0" zoomScale="12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.33203125" defaultRowHeight="13.2" x14ac:dyDescent="0.25"/>
  <cols>
    <col min="1" max="2" width="12" customWidth="1"/>
    <col min="3" max="3" width="13.109375" customWidth="1"/>
    <col min="4" max="4" width="13.5546875" customWidth="1"/>
    <col min="5" max="5" width="10.5546875" customWidth="1"/>
    <col min="6" max="6" width="12.6640625" customWidth="1"/>
    <col min="7" max="7" width="10.6640625" customWidth="1"/>
    <col min="8" max="8" width="11.33203125" customWidth="1"/>
    <col min="9" max="9" width="13.6640625" customWidth="1"/>
    <col min="10" max="10" width="12" customWidth="1"/>
    <col min="11" max="11" width="13.5546875" customWidth="1"/>
    <col min="12" max="12" width="9.88671875" customWidth="1"/>
    <col min="13" max="13" width="11.33203125" customWidth="1"/>
    <col min="14" max="14" width="12.109375" customWidth="1"/>
    <col min="15" max="251" width="9.109375" bestFit="1"/>
  </cols>
  <sheetData>
    <row r="1" spans="1:251" ht="15" customHeight="1" x14ac:dyDescent="0.3">
      <c r="A1" s="39" t="s">
        <v>0</v>
      </c>
      <c r="B1" s="40" t="s">
        <v>17</v>
      </c>
      <c r="C1" s="69" t="s">
        <v>17</v>
      </c>
      <c r="D1" s="69"/>
      <c r="E1" s="44"/>
      <c r="F1" s="48" t="s">
        <v>17</v>
      </c>
      <c r="G1" s="48"/>
      <c r="H1" s="51"/>
      <c r="I1" s="70" t="s">
        <v>17</v>
      </c>
      <c r="J1" s="70"/>
      <c r="K1" s="70"/>
      <c r="L1" s="70"/>
      <c r="M1" s="70"/>
      <c r="N1" s="57" t="s">
        <v>17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</row>
    <row r="2" spans="1:251" ht="17.25" customHeight="1" x14ac:dyDescent="0.3">
      <c r="A2" s="39"/>
      <c r="B2" s="41" t="s">
        <v>5</v>
      </c>
      <c r="C2" s="45" t="s">
        <v>18</v>
      </c>
      <c r="D2" s="45" t="s">
        <v>19</v>
      </c>
      <c r="E2" s="45" t="s">
        <v>20</v>
      </c>
      <c r="F2" s="49" t="s">
        <v>12</v>
      </c>
      <c r="G2" s="49" t="s">
        <v>21</v>
      </c>
      <c r="H2" s="52" t="s">
        <v>22</v>
      </c>
      <c r="I2" s="55" t="s">
        <v>23</v>
      </c>
      <c r="J2" s="55" t="s">
        <v>24</v>
      </c>
      <c r="K2" s="55" t="s">
        <v>25</v>
      </c>
      <c r="L2" s="55" t="s">
        <v>26</v>
      </c>
      <c r="M2" s="55" t="s">
        <v>27</v>
      </c>
      <c r="N2" s="58" t="s">
        <v>13</v>
      </c>
    </row>
    <row r="3" spans="1:251" ht="15" customHeight="1" x14ac:dyDescent="0.3">
      <c r="A3" s="39">
        <v>1</v>
      </c>
      <c r="B3" s="42">
        <f>'Population Totals'!B3</f>
        <v>30815</v>
      </c>
      <c r="C3" s="42">
        <v>29007</v>
      </c>
      <c r="D3" s="42">
        <v>92</v>
      </c>
      <c r="E3" s="46">
        <f t="shared" ref="E3:E34" si="0">IF(ISERROR(D3/B3),"",D3/B3)</f>
        <v>2.9855589810157393E-3</v>
      </c>
      <c r="F3" s="42">
        <v>599</v>
      </c>
      <c r="G3" s="50">
        <f t="shared" ref="G3:G34" si="1">IF(ISERROR(F3/B3),"",F3/B3)</f>
        <v>1.9438585104656823E-2</v>
      </c>
      <c r="H3" s="53">
        <f t="shared" ref="H3:H34" si="2">IF(ISERROR(N3/B3),"",N3/B3)</f>
        <v>5.8672724322570174E-2</v>
      </c>
      <c r="I3" s="56">
        <v>93</v>
      </c>
      <c r="J3" s="56">
        <v>39</v>
      </c>
      <c r="K3" s="56">
        <v>30216</v>
      </c>
      <c r="L3" s="56">
        <v>29441</v>
      </c>
      <c r="M3" s="56">
        <f t="shared" ref="M3:M34" si="3">B3-C3</f>
        <v>1808</v>
      </c>
      <c r="N3" s="59">
        <f t="shared" ref="N3:N34" si="4">B3-C3</f>
        <v>1808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</row>
    <row r="4" spans="1:251" ht="15" customHeight="1" x14ac:dyDescent="0.3">
      <c r="A4" s="39">
        <v>2</v>
      </c>
      <c r="B4" s="43">
        <f>'Population Totals'!B4</f>
        <v>30892</v>
      </c>
      <c r="C4" s="43">
        <v>28027</v>
      </c>
      <c r="D4" s="43">
        <v>177</v>
      </c>
      <c r="E4" s="47">
        <f t="shared" si="0"/>
        <v>5.7296387414217274E-3</v>
      </c>
      <c r="F4" s="43">
        <v>625</v>
      </c>
      <c r="G4" s="47">
        <f t="shared" si="1"/>
        <v>2.0231775216884629E-2</v>
      </c>
      <c r="H4" s="54">
        <f t="shared" si="2"/>
        <v>9.2742457594199149E-2</v>
      </c>
      <c r="I4" s="43">
        <v>167</v>
      </c>
      <c r="J4" s="43">
        <v>125</v>
      </c>
      <c r="K4" s="43">
        <v>30267</v>
      </c>
      <c r="L4" s="43">
        <v>29299</v>
      </c>
      <c r="M4" s="43">
        <f t="shared" si="3"/>
        <v>2865</v>
      </c>
      <c r="N4" s="43">
        <f t="shared" si="4"/>
        <v>2865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</row>
    <row r="5" spans="1:251" ht="14.4" x14ac:dyDescent="0.3">
      <c r="A5" s="39">
        <v>3</v>
      </c>
      <c r="B5" s="42">
        <f>'Population Totals'!B5</f>
        <v>31181</v>
      </c>
      <c r="C5" s="42">
        <v>28909</v>
      </c>
      <c r="D5" s="42">
        <v>75</v>
      </c>
      <c r="E5" s="46">
        <f t="shared" si="0"/>
        <v>2.4053109265257688E-3</v>
      </c>
      <c r="F5" s="42">
        <v>789</v>
      </c>
      <c r="G5" s="50">
        <f t="shared" si="1"/>
        <v>2.5303870947051089E-2</v>
      </c>
      <c r="H5" s="53">
        <f t="shared" si="2"/>
        <v>7.2864885667553961E-2</v>
      </c>
      <c r="I5" s="56">
        <v>180</v>
      </c>
      <c r="J5" s="56">
        <v>200</v>
      </c>
      <c r="K5" s="56">
        <v>30392</v>
      </c>
      <c r="L5" s="56">
        <v>29619</v>
      </c>
      <c r="M5" s="56">
        <f t="shared" si="3"/>
        <v>2272</v>
      </c>
      <c r="N5" s="59">
        <f t="shared" si="4"/>
        <v>2272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51" ht="14.4" x14ac:dyDescent="0.3">
      <c r="A6" s="39">
        <v>4</v>
      </c>
      <c r="B6" s="43">
        <f>'Population Totals'!B6</f>
        <v>29687</v>
      </c>
      <c r="C6" s="43">
        <v>27402</v>
      </c>
      <c r="D6" s="43">
        <v>40</v>
      </c>
      <c r="E6" s="47">
        <f t="shared" si="0"/>
        <v>1.3473911139556035E-3</v>
      </c>
      <c r="F6" s="43">
        <v>666</v>
      </c>
      <c r="G6" s="47">
        <f t="shared" si="1"/>
        <v>2.2434062047360797E-2</v>
      </c>
      <c r="H6" s="54">
        <f t="shared" si="2"/>
        <v>7.6969717384713851E-2</v>
      </c>
      <c r="I6" s="43">
        <v>229</v>
      </c>
      <c r="J6" s="43">
        <v>98</v>
      </c>
      <c r="K6" s="43">
        <v>29021</v>
      </c>
      <c r="L6" s="43">
        <v>27939</v>
      </c>
      <c r="M6" s="43">
        <f t="shared" si="3"/>
        <v>2285</v>
      </c>
      <c r="N6" s="43">
        <f t="shared" si="4"/>
        <v>2285</v>
      </c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51" ht="14.4" x14ac:dyDescent="0.3">
      <c r="A7" s="39">
        <v>5</v>
      </c>
      <c r="B7" s="42">
        <f>'Population Totals'!B7</f>
        <v>30881</v>
      </c>
      <c r="C7" s="42">
        <v>28174</v>
      </c>
      <c r="D7" s="42">
        <v>96</v>
      </c>
      <c r="E7" s="46">
        <f t="shared" si="0"/>
        <v>3.1087076195719051E-3</v>
      </c>
      <c r="F7" s="42">
        <v>857</v>
      </c>
      <c r="G7" s="50">
        <f t="shared" si="1"/>
        <v>2.7751691978886692E-2</v>
      </c>
      <c r="H7" s="53">
        <f t="shared" si="2"/>
        <v>8.7659078397720275E-2</v>
      </c>
      <c r="I7" s="56">
        <v>210</v>
      </c>
      <c r="J7" s="56">
        <v>221</v>
      </c>
      <c r="K7" s="56">
        <v>30024</v>
      </c>
      <c r="L7" s="56">
        <v>28957</v>
      </c>
      <c r="M7" s="56">
        <f t="shared" si="3"/>
        <v>2707</v>
      </c>
      <c r="N7" s="59">
        <f t="shared" si="4"/>
        <v>2707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251" ht="14.4" x14ac:dyDescent="0.3">
      <c r="A8" s="39">
        <v>6</v>
      </c>
      <c r="B8" s="43">
        <f>'Population Totals'!B8</f>
        <v>29541</v>
      </c>
      <c r="C8" s="43">
        <v>24395</v>
      </c>
      <c r="D8" s="43">
        <v>92</v>
      </c>
      <c r="E8" s="47">
        <f t="shared" si="0"/>
        <v>3.1143156968281372E-3</v>
      </c>
      <c r="F8" s="43">
        <v>3225</v>
      </c>
      <c r="G8" s="47">
        <f t="shared" si="1"/>
        <v>0.1091703056768559</v>
      </c>
      <c r="H8" s="54">
        <f t="shared" si="2"/>
        <v>0.17419857147693038</v>
      </c>
      <c r="I8" s="43">
        <v>387</v>
      </c>
      <c r="J8" s="43">
        <v>315</v>
      </c>
      <c r="K8" s="43">
        <v>26316</v>
      </c>
      <c r="L8" s="43">
        <v>27259</v>
      </c>
      <c r="M8" s="43">
        <f t="shared" si="3"/>
        <v>5146</v>
      </c>
      <c r="N8" s="43">
        <f t="shared" si="4"/>
        <v>5146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251" ht="14.4" x14ac:dyDescent="0.3">
      <c r="A9" s="39">
        <v>7</v>
      </c>
      <c r="B9" s="42">
        <f>'Population Totals'!B9</f>
        <v>29885</v>
      </c>
      <c r="C9" s="42">
        <v>19545</v>
      </c>
      <c r="D9" s="42">
        <v>201</v>
      </c>
      <c r="E9" s="46">
        <f t="shared" si="0"/>
        <v>6.7257821649657022E-3</v>
      </c>
      <c r="F9" s="42">
        <v>9416</v>
      </c>
      <c r="G9" s="50">
        <f t="shared" si="1"/>
        <v>0.31507445206625395</v>
      </c>
      <c r="H9" s="53">
        <f t="shared" si="2"/>
        <v>0.34599297306340976</v>
      </c>
      <c r="I9" s="56">
        <v>560</v>
      </c>
      <c r="J9" s="56">
        <v>239</v>
      </c>
      <c r="K9" s="56">
        <v>20469</v>
      </c>
      <c r="L9" s="56">
        <v>26026</v>
      </c>
      <c r="M9" s="56">
        <f t="shared" si="3"/>
        <v>10340</v>
      </c>
      <c r="N9" s="59">
        <f t="shared" si="4"/>
        <v>10340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1:251" ht="14.4" x14ac:dyDescent="0.3">
      <c r="A10" s="39">
        <v>8</v>
      </c>
      <c r="B10" s="43">
        <f>'Population Totals'!B10</f>
        <v>30027</v>
      </c>
      <c r="C10" s="43">
        <v>23860</v>
      </c>
      <c r="D10" s="43">
        <v>288</v>
      </c>
      <c r="E10" s="47">
        <f t="shared" si="0"/>
        <v>9.591367769007892E-3</v>
      </c>
      <c r="F10" s="43">
        <v>3941</v>
      </c>
      <c r="G10" s="47">
        <f t="shared" si="1"/>
        <v>0.13124854297798647</v>
      </c>
      <c r="H10" s="54">
        <f t="shared" si="2"/>
        <v>0.20538182302594332</v>
      </c>
      <c r="I10" s="43">
        <v>390</v>
      </c>
      <c r="J10" s="43">
        <v>460</v>
      </c>
      <c r="K10" s="43">
        <v>26086</v>
      </c>
      <c r="L10" s="43">
        <v>27101</v>
      </c>
      <c r="M10" s="43">
        <f t="shared" si="3"/>
        <v>6167</v>
      </c>
      <c r="N10" s="43">
        <f t="shared" si="4"/>
        <v>6167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251" ht="14.4" x14ac:dyDescent="0.3">
      <c r="A11" s="39">
        <v>9</v>
      </c>
      <c r="B11" s="42">
        <f>'Population Totals'!B11</f>
        <v>30625</v>
      </c>
      <c r="C11" s="42">
        <v>9627</v>
      </c>
      <c r="D11" s="42">
        <v>613</v>
      </c>
      <c r="E11" s="46">
        <f t="shared" si="0"/>
        <v>2.0016326530612246E-2</v>
      </c>
      <c r="F11" s="42">
        <v>16587</v>
      </c>
      <c r="G11" s="50">
        <f t="shared" si="1"/>
        <v>0.5416163265306122</v>
      </c>
      <c r="H11" s="53">
        <f t="shared" si="2"/>
        <v>0.68564897959183668</v>
      </c>
      <c r="I11" s="56">
        <v>598</v>
      </c>
      <c r="J11" s="56">
        <v>694</v>
      </c>
      <c r="K11" s="56">
        <v>14038</v>
      </c>
      <c r="L11" s="56">
        <v>26598</v>
      </c>
      <c r="M11" s="56">
        <f t="shared" si="3"/>
        <v>20998</v>
      </c>
      <c r="N11" s="59">
        <f t="shared" si="4"/>
        <v>20998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51" ht="14.4" x14ac:dyDescent="0.3">
      <c r="A12" s="39">
        <v>10</v>
      </c>
      <c r="B12" s="43">
        <f>'Population Totals'!B12</f>
        <v>31066</v>
      </c>
      <c r="C12" s="43">
        <v>24428</v>
      </c>
      <c r="D12" s="43">
        <v>580</v>
      </c>
      <c r="E12" s="47">
        <f t="shared" si="0"/>
        <v>1.8669928539239041E-2</v>
      </c>
      <c r="F12" s="43">
        <v>2762</v>
      </c>
      <c r="G12" s="47">
        <f t="shared" si="1"/>
        <v>8.8907487285134867E-2</v>
      </c>
      <c r="H12" s="54">
        <f t="shared" si="2"/>
        <v>0.21367411317839438</v>
      </c>
      <c r="I12" s="43">
        <v>409</v>
      </c>
      <c r="J12" s="43">
        <v>1619</v>
      </c>
      <c r="K12" s="43">
        <v>28304</v>
      </c>
      <c r="L12" s="43">
        <v>28119</v>
      </c>
      <c r="M12" s="43">
        <f t="shared" si="3"/>
        <v>6638</v>
      </c>
      <c r="N12" s="43">
        <f t="shared" si="4"/>
        <v>6638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</row>
    <row r="13" spans="1:251" ht="14.4" x14ac:dyDescent="0.3">
      <c r="A13" s="39">
        <v>11</v>
      </c>
      <c r="B13" s="42">
        <f>'Population Totals'!B13</f>
        <v>29776</v>
      </c>
      <c r="C13" s="42">
        <v>15216</v>
      </c>
      <c r="D13" s="42">
        <v>659</v>
      </c>
      <c r="E13" s="46">
        <f t="shared" si="0"/>
        <v>2.2131918323481999E-2</v>
      </c>
      <c r="F13" s="42">
        <v>10539</v>
      </c>
      <c r="G13" s="50">
        <f t="shared" si="1"/>
        <v>0.35394277270284791</v>
      </c>
      <c r="H13" s="53">
        <f t="shared" si="2"/>
        <v>0.48898441698011824</v>
      </c>
      <c r="I13" s="56">
        <v>470</v>
      </c>
      <c r="J13" s="56">
        <v>541</v>
      </c>
      <c r="K13" s="56">
        <v>19237</v>
      </c>
      <c r="L13" s="56">
        <v>26040</v>
      </c>
      <c r="M13" s="56">
        <f t="shared" si="3"/>
        <v>14560</v>
      </c>
      <c r="N13" s="59">
        <f t="shared" si="4"/>
        <v>14560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</row>
    <row r="14" spans="1:251" ht="14.4" x14ac:dyDescent="0.3">
      <c r="A14" s="39">
        <v>12</v>
      </c>
      <c r="B14" s="43">
        <f>'Population Totals'!B14</f>
        <v>30767</v>
      </c>
      <c r="C14" s="43">
        <v>26008</v>
      </c>
      <c r="D14" s="43">
        <v>183</v>
      </c>
      <c r="E14" s="47">
        <f t="shared" si="0"/>
        <v>5.9479312250138132E-3</v>
      </c>
      <c r="F14" s="43">
        <v>2048</v>
      </c>
      <c r="G14" s="47">
        <f t="shared" si="1"/>
        <v>6.6564825949881362E-2</v>
      </c>
      <c r="H14" s="54">
        <f t="shared" si="2"/>
        <v>0.15467871420678</v>
      </c>
      <c r="I14" s="43">
        <v>588</v>
      </c>
      <c r="J14" s="43">
        <v>364</v>
      </c>
      <c r="K14" s="43">
        <v>28719</v>
      </c>
      <c r="L14" s="43">
        <v>28055</v>
      </c>
      <c r="M14" s="43">
        <f t="shared" si="3"/>
        <v>4759</v>
      </c>
      <c r="N14" s="43">
        <f t="shared" si="4"/>
        <v>4759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51" ht="14.4" x14ac:dyDescent="0.3">
      <c r="A15" s="39">
        <v>13</v>
      </c>
      <c r="B15" s="42">
        <f>'Population Totals'!B15</f>
        <v>29618</v>
      </c>
      <c r="C15" s="42">
        <v>17082</v>
      </c>
      <c r="D15" s="42">
        <v>838</v>
      </c>
      <c r="E15" s="46">
        <f t="shared" si="0"/>
        <v>2.8293605240056724E-2</v>
      </c>
      <c r="F15" s="42">
        <v>4132</v>
      </c>
      <c r="G15" s="50">
        <f t="shared" si="1"/>
        <v>0.1395097575798501</v>
      </c>
      <c r="H15" s="53">
        <f t="shared" si="2"/>
        <v>0.42325612803025187</v>
      </c>
      <c r="I15" s="56">
        <v>354</v>
      </c>
      <c r="J15" s="56">
        <v>6327</v>
      </c>
      <c r="K15" s="56">
        <v>25486</v>
      </c>
      <c r="L15" s="56">
        <v>26907</v>
      </c>
      <c r="M15" s="56">
        <f t="shared" si="3"/>
        <v>12536</v>
      </c>
      <c r="N15" s="59">
        <f t="shared" si="4"/>
        <v>12536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</row>
    <row r="16" spans="1:251" ht="14.4" x14ac:dyDescent="0.3">
      <c r="A16" s="39">
        <v>14</v>
      </c>
      <c r="B16" s="43">
        <f>'Population Totals'!B16</f>
        <v>29752</v>
      </c>
      <c r="C16" s="43">
        <v>21142</v>
      </c>
      <c r="D16" s="43">
        <v>1173</v>
      </c>
      <c r="E16" s="47">
        <f t="shared" si="0"/>
        <v>3.9425920946490993E-2</v>
      </c>
      <c r="F16" s="43">
        <v>3834</v>
      </c>
      <c r="G16" s="47">
        <f t="shared" si="1"/>
        <v>0.12886528636730304</v>
      </c>
      <c r="H16" s="54">
        <f t="shared" si="2"/>
        <v>0.28939230976068836</v>
      </c>
      <c r="I16" s="43">
        <v>416</v>
      </c>
      <c r="J16" s="43">
        <v>2046</v>
      </c>
      <c r="K16" s="43">
        <v>25918</v>
      </c>
      <c r="L16" s="43">
        <v>26515</v>
      </c>
      <c r="M16" s="43">
        <f t="shared" si="3"/>
        <v>8610</v>
      </c>
      <c r="N16" s="43">
        <f t="shared" si="4"/>
        <v>8610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</row>
    <row r="17" spans="1:29" ht="14.4" x14ac:dyDescent="0.3">
      <c r="A17" s="39">
        <v>15</v>
      </c>
      <c r="B17" s="42">
        <f>'Population Totals'!B17</f>
        <v>29405</v>
      </c>
      <c r="C17" s="42">
        <v>17560</v>
      </c>
      <c r="D17" s="42">
        <v>490</v>
      </c>
      <c r="E17" s="46">
        <f t="shared" si="0"/>
        <v>1.6663832681516749E-2</v>
      </c>
      <c r="F17" s="42">
        <v>10134</v>
      </c>
      <c r="G17" s="50">
        <f t="shared" si="1"/>
        <v>0.3446352661112056</v>
      </c>
      <c r="H17" s="53">
        <f t="shared" si="2"/>
        <v>0.40282264920931815</v>
      </c>
      <c r="I17" s="56">
        <v>456</v>
      </c>
      <c r="J17" s="56">
        <v>739</v>
      </c>
      <c r="K17" s="56">
        <v>19271</v>
      </c>
      <c r="L17" s="56">
        <v>25409</v>
      </c>
      <c r="M17" s="56">
        <f t="shared" si="3"/>
        <v>11845</v>
      </c>
      <c r="N17" s="59">
        <f t="shared" si="4"/>
        <v>11845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4.4" x14ac:dyDescent="0.3">
      <c r="A18" s="39">
        <v>16</v>
      </c>
      <c r="B18" s="43">
        <f>'Population Totals'!B18</f>
        <v>29446</v>
      </c>
      <c r="C18" s="43">
        <v>22527</v>
      </c>
      <c r="D18" s="43">
        <v>489</v>
      </c>
      <c r="E18" s="47">
        <f t="shared" si="0"/>
        <v>1.6606669836310536E-2</v>
      </c>
      <c r="F18" s="43">
        <v>4314</v>
      </c>
      <c r="G18" s="47">
        <f t="shared" si="1"/>
        <v>0.14650546763567207</v>
      </c>
      <c r="H18" s="54">
        <f t="shared" si="2"/>
        <v>0.23497249201928955</v>
      </c>
      <c r="I18" s="43">
        <v>308</v>
      </c>
      <c r="J18" s="43">
        <v>799</v>
      </c>
      <c r="K18" s="43">
        <v>25132</v>
      </c>
      <c r="L18" s="43">
        <v>26131</v>
      </c>
      <c r="M18" s="43">
        <f t="shared" si="3"/>
        <v>6919</v>
      </c>
      <c r="N18" s="43">
        <f t="shared" si="4"/>
        <v>6919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</row>
    <row r="19" spans="1:29" ht="14.4" x14ac:dyDescent="0.3">
      <c r="A19" s="39">
        <v>17</v>
      </c>
      <c r="B19" s="42">
        <f>'Population Totals'!B19</f>
        <v>29726</v>
      </c>
      <c r="C19" s="42">
        <v>20154</v>
      </c>
      <c r="D19" s="42">
        <v>251</v>
      </c>
      <c r="E19" s="46">
        <f t="shared" si="0"/>
        <v>8.4437865841351014E-3</v>
      </c>
      <c r="F19" s="42">
        <v>5836</v>
      </c>
      <c r="G19" s="50">
        <f t="shared" si="1"/>
        <v>0.19632644822714124</v>
      </c>
      <c r="H19" s="53">
        <f t="shared" si="2"/>
        <v>0.32200767005315212</v>
      </c>
      <c r="I19" s="56">
        <v>1389</v>
      </c>
      <c r="J19" s="56">
        <v>757</v>
      </c>
      <c r="K19" s="56">
        <v>23890</v>
      </c>
      <c r="L19" s="56">
        <v>25862</v>
      </c>
      <c r="M19" s="56">
        <f t="shared" si="3"/>
        <v>9572</v>
      </c>
      <c r="N19" s="59">
        <f t="shared" si="4"/>
        <v>9572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</row>
    <row r="20" spans="1:29" ht="14.4" x14ac:dyDescent="0.3">
      <c r="A20" s="39">
        <v>18</v>
      </c>
      <c r="B20" s="43">
        <f>'Population Totals'!B20</f>
        <v>29291</v>
      </c>
      <c r="C20" s="43">
        <v>20871</v>
      </c>
      <c r="D20" s="43">
        <v>942</v>
      </c>
      <c r="E20" s="47">
        <f t="shared" si="0"/>
        <v>3.2160049161858592E-2</v>
      </c>
      <c r="F20" s="43">
        <v>4653</v>
      </c>
      <c r="G20" s="47">
        <f t="shared" si="1"/>
        <v>0.15885425557338431</v>
      </c>
      <c r="H20" s="54">
        <f t="shared" si="2"/>
        <v>0.28746031204124134</v>
      </c>
      <c r="I20" s="43">
        <v>351</v>
      </c>
      <c r="J20" s="43">
        <v>749</v>
      </c>
      <c r="K20" s="43">
        <v>24638</v>
      </c>
      <c r="L20" s="43">
        <v>26118</v>
      </c>
      <c r="M20" s="43">
        <f t="shared" si="3"/>
        <v>8420</v>
      </c>
      <c r="N20" s="43">
        <f t="shared" si="4"/>
        <v>8420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</row>
    <row r="21" spans="1:29" ht="14.4" x14ac:dyDescent="0.3">
      <c r="A21" s="39">
        <v>19</v>
      </c>
      <c r="B21" s="42">
        <f>'Population Totals'!B21</f>
        <v>29276</v>
      </c>
      <c r="C21" s="42">
        <v>19152</v>
      </c>
      <c r="D21" s="42">
        <v>1043</v>
      </c>
      <c r="E21" s="46">
        <f t="shared" si="0"/>
        <v>3.5626451701052053E-2</v>
      </c>
      <c r="F21" s="42">
        <v>6579</v>
      </c>
      <c r="G21" s="50">
        <f t="shared" si="1"/>
        <v>0.22472332285831398</v>
      </c>
      <c r="H21" s="53">
        <f t="shared" si="2"/>
        <v>0.34581226943571525</v>
      </c>
      <c r="I21" s="56">
        <v>376</v>
      </c>
      <c r="J21" s="56">
        <v>767</v>
      </c>
      <c r="K21" s="56">
        <v>22697</v>
      </c>
      <c r="L21" s="56">
        <v>25961</v>
      </c>
      <c r="M21" s="56">
        <f t="shared" si="3"/>
        <v>10124</v>
      </c>
      <c r="N21" s="59">
        <f t="shared" si="4"/>
        <v>10124</v>
      </c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</row>
    <row r="22" spans="1:29" ht="14.4" x14ac:dyDescent="0.3">
      <c r="A22" s="39">
        <v>20</v>
      </c>
      <c r="B22" s="43">
        <f>'Population Totals'!B22</f>
        <v>29707</v>
      </c>
      <c r="C22" s="43">
        <v>23606</v>
      </c>
      <c r="D22" s="43">
        <v>1242</v>
      </c>
      <c r="E22" s="47">
        <f t="shared" si="0"/>
        <v>4.1808328003500858E-2</v>
      </c>
      <c r="F22" s="43">
        <v>2072</v>
      </c>
      <c r="G22" s="47">
        <f t="shared" si="1"/>
        <v>6.9747870872185008E-2</v>
      </c>
      <c r="H22" s="54">
        <f t="shared" si="2"/>
        <v>0.20537247113474938</v>
      </c>
      <c r="I22" s="43">
        <v>334</v>
      </c>
      <c r="J22" s="43">
        <v>914</v>
      </c>
      <c r="K22" s="43">
        <v>27635</v>
      </c>
      <c r="L22" s="43">
        <v>27033</v>
      </c>
      <c r="M22" s="43">
        <f t="shared" si="3"/>
        <v>6101</v>
      </c>
      <c r="N22" s="43">
        <f t="shared" si="4"/>
        <v>6101</v>
      </c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</row>
    <row r="23" spans="1:29" ht="14.4" x14ac:dyDescent="0.3">
      <c r="A23" s="39">
        <v>21</v>
      </c>
      <c r="B23" s="42">
        <f>'Population Totals'!B23</f>
        <v>29499</v>
      </c>
      <c r="C23" s="42">
        <v>22198</v>
      </c>
      <c r="D23" s="42">
        <v>2086</v>
      </c>
      <c r="E23" s="46">
        <f t="shared" si="0"/>
        <v>7.0714261500389841E-2</v>
      </c>
      <c r="F23" s="42">
        <v>2600</v>
      </c>
      <c r="G23" s="50">
        <f t="shared" si="1"/>
        <v>8.81385809688464E-2</v>
      </c>
      <c r="H23" s="53">
        <f t="shared" si="2"/>
        <v>0.24749991525136444</v>
      </c>
      <c r="I23" s="56">
        <v>322</v>
      </c>
      <c r="J23" s="56">
        <v>1031</v>
      </c>
      <c r="K23" s="56">
        <v>26899</v>
      </c>
      <c r="L23" s="56">
        <v>26927</v>
      </c>
      <c r="M23" s="56">
        <f t="shared" si="3"/>
        <v>7301</v>
      </c>
      <c r="N23" s="59">
        <f t="shared" si="4"/>
        <v>7301</v>
      </c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</row>
    <row r="24" spans="1:29" ht="14.4" x14ac:dyDescent="0.3">
      <c r="A24" s="39">
        <v>22</v>
      </c>
      <c r="B24" s="43">
        <f>'Population Totals'!B24</f>
        <v>29260</v>
      </c>
      <c r="C24" s="43">
        <v>22534</v>
      </c>
      <c r="D24" s="43">
        <v>1727</v>
      </c>
      <c r="E24" s="47">
        <f t="shared" si="0"/>
        <v>5.9022556390977442E-2</v>
      </c>
      <c r="F24" s="43">
        <v>2508</v>
      </c>
      <c r="G24" s="47">
        <f t="shared" si="1"/>
        <v>8.5714285714285715E-2</v>
      </c>
      <c r="H24" s="54">
        <f t="shared" si="2"/>
        <v>0.22987012987012986</v>
      </c>
      <c r="I24" s="43">
        <v>398</v>
      </c>
      <c r="J24" s="43">
        <v>647</v>
      </c>
      <c r="K24" s="43">
        <v>26752</v>
      </c>
      <c r="L24" s="43">
        <v>26504</v>
      </c>
      <c r="M24" s="43">
        <f t="shared" si="3"/>
        <v>6726</v>
      </c>
      <c r="N24" s="43">
        <f t="shared" si="4"/>
        <v>6726</v>
      </c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</row>
    <row r="25" spans="1:29" ht="14.4" x14ac:dyDescent="0.3">
      <c r="A25" s="39">
        <v>23</v>
      </c>
      <c r="B25" s="42">
        <f>'Population Totals'!B25</f>
        <v>29561</v>
      </c>
      <c r="C25" s="42">
        <v>24070</v>
      </c>
      <c r="D25" s="42">
        <v>408</v>
      </c>
      <c r="E25" s="46">
        <f t="shared" si="0"/>
        <v>1.3801968810256757E-2</v>
      </c>
      <c r="F25" s="42">
        <v>1964</v>
      </c>
      <c r="G25" s="50">
        <f t="shared" si="1"/>
        <v>6.6438889076824201E-2</v>
      </c>
      <c r="H25" s="53">
        <f t="shared" si="2"/>
        <v>0.18575149690470552</v>
      </c>
      <c r="I25" s="56">
        <v>606</v>
      </c>
      <c r="J25" s="56">
        <v>501</v>
      </c>
      <c r="K25" s="56">
        <v>27597</v>
      </c>
      <c r="L25" s="56">
        <v>26343</v>
      </c>
      <c r="M25" s="56">
        <f t="shared" si="3"/>
        <v>5491</v>
      </c>
      <c r="N25" s="59">
        <f t="shared" si="4"/>
        <v>5491</v>
      </c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</row>
    <row r="26" spans="1:29" ht="14.4" x14ac:dyDescent="0.3">
      <c r="A26" s="39">
        <v>24</v>
      </c>
      <c r="B26" s="43">
        <f>'Population Totals'!B26</f>
        <v>29388</v>
      </c>
      <c r="C26" s="43">
        <v>24739</v>
      </c>
      <c r="D26" s="43">
        <v>290</v>
      </c>
      <c r="E26" s="47">
        <f t="shared" si="0"/>
        <v>9.867973322444535E-3</v>
      </c>
      <c r="F26" s="43">
        <v>1427</v>
      </c>
      <c r="G26" s="47">
        <f t="shared" si="1"/>
        <v>4.8557234245270177E-2</v>
      </c>
      <c r="H26" s="54">
        <f t="shared" si="2"/>
        <v>0.15819382060705051</v>
      </c>
      <c r="I26" s="43">
        <v>714</v>
      </c>
      <c r="J26" s="43">
        <v>236</v>
      </c>
      <c r="K26" s="43">
        <v>27961</v>
      </c>
      <c r="L26" s="43">
        <v>26611</v>
      </c>
      <c r="M26" s="43">
        <f t="shared" si="3"/>
        <v>4649</v>
      </c>
      <c r="N26" s="43">
        <f t="shared" si="4"/>
        <v>4649</v>
      </c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 ht="14.4" x14ac:dyDescent="0.3">
      <c r="A27" s="39">
        <v>25</v>
      </c>
      <c r="B27" s="42">
        <f>'Population Totals'!B27</f>
        <v>29668</v>
      </c>
      <c r="C27" s="42">
        <v>25622</v>
      </c>
      <c r="D27" s="42">
        <v>194</v>
      </c>
      <c r="E27" s="46">
        <f t="shared" si="0"/>
        <v>6.5390319536200621E-3</v>
      </c>
      <c r="F27" s="42">
        <v>1445</v>
      </c>
      <c r="G27" s="50">
        <f t="shared" si="1"/>
        <v>4.8705676149386541E-2</v>
      </c>
      <c r="H27" s="53">
        <f t="shared" si="2"/>
        <v>0.13637589321828233</v>
      </c>
      <c r="I27" s="56">
        <v>418</v>
      </c>
      <c r="J27" s="56">
        <v>236</v>
      </c>
      <c r="K27" s="56">
        <v>28223</v>
      </c>
      <c r="L27" s="56">
        <v>27114</v>
      </c>
      <c r="M27" s="56">
        <f t="shared" si="3"/>
        <v>4046</v>
      </c>
      <c r="N27" s="59">
        <f t="shared" si="4"/>
        <v>4046</v>
      </c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  <row r="28" spans="1:29" ht="14.4" x14ac:dyDescent="0.3">
      <c r="A28" s="39">
        <v>26</v>
      </c>
      <c r="B28" s="43">
        <f>'Population Totals'!B28</f>
        <v>30381</v>
      </c>
      <c r="C28" s="43">
        <v>25535</v>
      </c>
      <c r="D28" s="43">
        <v>97</v>
      </c>
      <c r="E28" s="47">
        <f t="shared" si="0"/>
        <v>3.1927849642868896E-3</v>
      </c>
      <c r="F28" s="43">
        <v>2393</v>
      </c>
      <c r="G28" s="47">
        <f t="shared" si="1"/>
        <v>7.876633422204668E-2</v>
      </c>
      <c r="H28" s="54">
        <f t="shared" si="2"/>
        <v>0.15950758697870379</v>
      </c>
      <c r="I28" s="43">
        <v>383</v>
      </c>
      <c r="J28" s="43">
        <v>426</v>
      </c>
      <c r="K28" s="43">
        <v>27988</v>
      </c>
      <c r="L28" s="43">
        <v>28163</v>
      </c>
      <c r="M28" s="43">
        <f t="shared" si="3"/>
        <v>4846</v>
      </c>
      <c r="N28" s="43">
        <f t="shared" si="4"/>
        <v>4846</v>
      </c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1:29" ht="14.4" x14ac:dyDescent="0.3">
      <c r="A29" s="39">
        <v>27</v>
      </c>
      <c r="B29" s="42">
        <f>'Population Totals'!B29</f>
        <v>31177</v>
      </c>
      <c r="C29" s="42">
        <v>28499</v>
      </c>
      <c r="D29" s="42">
        <v>270</v>
      </c>
      <c r="E29" s="46">
        <f t="shared" si="0"/>
        <v>8.6602302979760723E-3</v>
      </c>
      <c r="F29" s="42">
        <v>605</v>
      </c>
      <c r="G29" s="50">
        <f t="shared" si="1"/>
        <v>1.9405330852872309E-2</v>
      </c>
      <c r="H29" s="53">
        <f t="shared" si="2"/>
        <v>8.5896654585110824E-2</v>
      </c>
      <c r="I29" s="56">
        <v>248</v>
      </c>
      <c r="J29" s="56">
        <v>75</v>
      </c>
      <c r="K29" s="56">
        <v>30572</v>
      </c>
      <c r="L29" s="56">
        <v>29334</v>
      </c>
      <c r="M29" s="56">
        <f t="shared" si="3"/>
        <v>2678</v>
      </c>
      <c r="N29" s="59">
        <f t="shared" si="4"/>
        <v>2678</v>
      </c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1:29" ht="14.4" x14ac:dyDescent="0.3">
      <c r="A30" s="39">
        <v>28</v>
      </c>
      <c r="B30" s="43">
        <f>'Population Totals'!B30</f>
        <v>31081</v>
      </c>
      <c r="C30" s="43">
        <v>28520</v>
      </c>
      <c r="D30" s="43">
        <v>329</v>
      </c>
      <c r="E30" s="47">
        <f t="shared" si="0"/>
        <v>1.0585245004986969E-2</v>
      </c>
      <c r="F30" s="43">
        <v>896</v>
      </c>
      <c r="G30" s="47">
        <f t="shared" si="1"/>
        <v>2.8827901290177278E-2</v>
      </c>
      <c r="H30" s="54">
        <f t="shared" si="2"/>
        <v>8.2397606254625014E-2</v>
      </c>
      <c r="I30" s="43">
        <v>187</v>
      </c>
      <c r="J30" s="43">
        <v>103</v>
      </c>
      <c r="K30" s="43">
        <v>30185</v>
      </c>
      <c r="L30" s="43">
        <v>29543</v>
      </c>
      <c r="M30" s="43">
        <f t="shared" si="3"/>
        <v>2561</v>
      </c>
      <c r="N30" s="43">
        <f t="shared" si="4"/>
        <v>2561</v>
      </c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 ht="14.4" x14ac:dyDescent="0.3">
      <c r="A31" s="39">
        <v>29</v>
      </c>
      <c r="B31" s="42">
        <f>'Population Totals'!B31</f>
        <v>30392</v>
      </c>
      <c r="C31" s="42">
        <v>23978</v>
      </c>
      <c r="D31" s="42">
        <v>3593</v>
      </c>
      <c r="E31" s="46">
        <f t="shared" si="0"/>
        <v>0.11822190050013161</v>
      </c>
      <c r="F31" s="42">
        <v>1326</v>
      </c>
      <c r="G31" s="50">
        <f t="shared" si="1"/>
        <v>4.3629902605948935E-2</v>
      </c>
      <c r="H31" s="53">
        <f t="shared" si="2"/>
        <v>0.211042379573572</v>
      </c>
      <c r="I31" s="56">
        <v>135</v>
      </c>
      <c r="J31" s="56">
        <v>82</v>
      </c>
      <c r="K31" s="56">
        <v>29066</v>
      </c>
      <c r="L31" s="56">
        <v>28357</v>
      </c>
      <c r="M31" s="56">
        <f t="shared" si="3"/>
        <v>6414</v>
      </c>
      <c r="N31" s="59">
        <f t="shared" si="4"/>
        <v>6414</v>
      </c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ht="14.4" x14ac:dyDescent="0.3">
      <c r="A32" s="39">
        <v>30</v>
      </c>
      <c r="B32" s="43">
        <f>'Population Totals'!B32</f>
        <v>30278</v>
      </c>
      <c r="C32" s="43">
        <v>25375</v>
      </c>
      <c r="D32" s="43">
        <v>2373</v>
      </c>
      <c r="E32" s="47">
        <f t="shared" si="0"/>
        <v>7.8373736706519578E-2</v>
      </c>
      <c r="F32" s="43">
        <v>1248</v>
      </c>
      <c r="G32" s="47">
        <f t="shared" si="1"/>
        <v>4.1218046106083622E-2</v>
      </c>
      <c r="H32" s="54">
        <f t="shared" si="2"/>
        <v>0.16193275645683333</v>
      </c>
      <c r="I32" s="43">
        <v>72</v>
      </c>
      <c r="J32" s="43">
        <v>93</v>
      </c>
      <c r="K32" s="43">
        <v>29030</v>
      </c>
      <c r="L32" s="43">
        <v>28589</v>
      </c>
      <c r="M32" s="43">
        <f t="shared" si="3"/>
        <v>4903</v>
      </c>
      <c r="N32" s="43">
        <f t="shared" si="4"/>
        <v>4903</v>
      </c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14.4" x14ac:dyDescent="0.3">
      <c r="A33" s="39">
        <v>31</v>
      </c>
      <c r="B33" s="42">
        <f>'Population Totals'!B33</f>
        <v>31014</v>
      </c>
      <c r="C33" s="42">
        <v>27223</v>
      </c>
      <c r="D33" s="42">
        <v>886</v>
      </c>
      <c r="E33" s="46">
        <f t="shared" si="0"/>
        <v>2.8567743599664668E-2</v>
      </c>
      <c r="F33" s="42">
        <v>1331</v>
      </c>
      <c r="G33" s="50">
        <f t="shared" si="1"/>
        <v>4.2916102405365322E-2</v>
      </c>
      <c r="H33" s="53">
        <f t="shared" si="2"/>
        <v>0.12223511962339588</v>
      </c>
      <c r="I33" s="56">
        <v>127</v>
      </c>
      <c r="J33" s="56">
        <v>159</v>
      </c>
      <c r="K33" s="56">
        <v>29683</v>
      </c>
      <c r="L33" s="56">
        <v>29277</v>
      </c>
      <c r="M33" s="56">
        <f t="shared" si="3"/>
        <v>3791</v>
      </c>
      <c r="N33" s="59">
        <f t="shared" si="4"/>
        <v>3791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14.4" x14ac:dyDescent="0.3">
      <c r="A34" s="39">
        <v>32</v>
      </c>
      <c r="B34" s="43">
        <f>'Population Totals'!B34</f>
        <v>31106</v>
      </c>
      <c r="C34" s="43">
        <v>19911</v>
      </c>
      <c r="D34" s="43">
        <v>7076</v>
      </c>
      <c r="E34" s="47">
        <f t="shared" si="0"/>
        <v>0.22748022889474701</v>
      </c>
      <c r="F34" s="43">
        <v>2379</v>
      </c>
      <c r="G34" s="47">
        <f t="shared" si="1"/>
        <v>7.6480421783578736E-2</v>
      </c>
      <c r="H34" s="54">
        <f t="shared" si="2"/>
        <v>0.35989841188195204</v>
      </c>
      <c r="I34" s="43">
        <v>118</v>
      </c>
      <c r="J34" s="43">
        <v>742</v>
      </c>
      <c r="K34" s="43">
        <v>28727</v>
      </c>
      <c r="L34" s="43">
        <v>29085</v>
      </c>
      <c r="M34" s="43">
        <f t="shared" si="3"/>
        <v>11195</v>
      </c>
      <c r="N34" s="43">
        <f t="shared" si="4"/>
        <v>11195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ht="14.4" x14ac:dyDescent="0.3">
      <c r="A35" s="39">
        <v>33</v>
      </c>
      <c r="B35" s="42">
        <f>'Population Totals'!B35</f>
        <v>31192</v>
      </c>
      <c r="C35" s="42">
        <v>27334</v>
      </c>
      <c r="D35" s="42">
        <v>1459</v>
      </c>
      <c r="E35" s="46">
        <f t="shared" ref="E35:E66" si="5">IF(ISERROR(D35/B35),"",D35/B35)</f>
        <v>4.6774814054885872E-2</v>
      </c>
      <c r="F35" s="42">
        <v>1395</v>
      </c>
      <c r="G35" s="50">
        <f t="shared" ref="G35:G66" si="6">IF(ISERROR(F35/B35),"",F35/B35)</f>
        <v>4.4723005898948447E-2</v>
      </c>
      <c r="H35" s="53">
        <f t="shared" ref="H35:H66" si="7">IF(ISERROR(N35/B35),"",N35/B35)</f>
        <v>0.12368556040010259</v>
      </c>
      <c r="I35" s="56">
        <v>73</v>
      </c>
      <c r="J35" s="56">
        <v>129</v>
      </c>
      <c r="K35" s="56">
        <v>29797</v>
      </c>
      <c r="L35" s="56">
        <v>29724</v>
      </c>
      <c r="M35" s="56">
        <f t="shared" ref="M35:M66" si="8">B35-C35</f>
        <v>3858</v>
      </c>
      <c r="N35" s="59">
        <f t="shared" ref="N35:N66" si="9">B35-C35</f>
        <v>3858</v>
      </c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ht="14.4" x14ac:dyDescent="0.3">
      <c r="A36" s="39">
        <v>34</v>
      </c>
      <c r="B36" s="43">
        <f>'Population Totals'!B36</f>
        <v>30073</v>
      </c>
      <c r="C36" s="43">
        <v>13706</v>
      </c>
      <c r="D36" s="43">
        <v>14105</v>
      </c>
      <c r="E36" s="47">
        <f t="shared" si="5"/>
        <v>0.46902537159578361</v>
      </c>
      <c r="F36" s="43">
        <v>1160</v>
      </c>
      <c r="G36" s="47">
        <f t="shared" si="6"/>
        <v>3.8572806171648988E-2</v>
      </c>
      <c r="H36" s="54">
        <f t="shared" si="7"/>
        <v>0.54424234363049917</v>
      </c>
      <c r="I36" s="43">
        <v>77</v>
      </c>
      <c r="J36" s="43">
        <v>216</v>
      </c>
      <c r="K36" s="43">
        <v>28913</v>
      </c>
      <c r="L36" s="43">
        <v>28780</v>
      </c>
      <c r="M36" s="43">
        <f t="shared" si="8"/>
        <v>16367</v>
      </c>
      <c r="N36" s="43">
        <f t="shared" si="9"/>
        <v>16367</v>
      </c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ht="14.4" x14ac:dyDescent="0.3">
      <c r="A37" s="39">
        <v>35</v>
      </c>
      <c r="B37" s="42">
        <f>'Population Totals'!B37</f>
        <v>30532</v>
      </c>
      <c r="C37" s="42">
        <v>11622</v>
      </c>
      <c r="D37" s="42">
        <v>16944</v>
      </c>
      <c r="E37" s="46">
        <f t="shared" si="5"/>
        <v>0.55495873182235034</v>
      </c>
      <c r="F37" s="42">
        <v>931</v>
      </c>
      <c r="G37" s="50">
        <f t="shared" si="6"/>
        <v>3.0492597930040614E-2</v>
      </c>
      <c r="H37" s="53">
        <f t="shared" si="7"/>
        <v>0.61935018996462732</v>
      </c>
      <c r="I37" s="56">
        <v>84</v>
      </c>
      <c r="J37" s="56">
        <v>246</v>
      </c>
      <c r="K37" s="56">
        <v>29601</v>
      </c>
      <c r="L37" s="56">
        <v>29355</v>
      </c>
      <c r="M37" s="56">
        <f t="shared" si="8"/>
        <v>18910</v>
      </c>
      <c r="N37" s="59">
        <f t="shared" si="9"/>
        <v>18910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ht="14.4" x14ac:dyDescent="0.3">
      <c r="A38" s="39">
        <v>36</v>
      </c>
      <c r="B38" s="43">
        <f>'Population Totals'!B38</f>
        <v>31082</v>
      </c>
      <c r="C38" s="43">
        <v>21330</v>
      </c>
      <c r="D38" s="43">
        <v>6014</v>
      </c>
      <c r="E38" s="47">
        <f t="shared" si="5"/>
        <v>0.19348819252300367</v>
      </c>
      <c r="F38" s="43">
        <v>2229</v>
      </c>
      <c r="G38" s="47">
        <f t="shared" si="6"/>
        <v>7.1713531947751111E-2</v>
      </c>
      <c r="H38" s="54">
        <f t="shared" si="7"/>
        <v>0.31375072389164149</v>
      </c>
      <c r="I38" s="43">
        <v>121</v>
      </c>
      <c r="J38" s="43">
        <v>313</v>
      </c>
      <c r="K38" s="43">
        <v>28853</v>
      </c>
      <c r="L38" s="43">
        <v>29076</v>
      </c>
      <c r="M38" s="43">
        <f t="shared" si="8"/>
        <v>9752</v>
      </c>
      <c r="N38" s="43">
        <f t="shared" si="9"/>
        <v>9752</v>
      </c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 ht="14.4" x14ac:dyDescent="0.3">
      <c r="A39" s="39">
        <v>37</v>
      </c>
      <c r="B39" s="42">
        <f>'Population Totals'!B39</f>
        <v>30593</v>
      </c>
      <c r="C39" s="42">
        <v>20875</v>
      </c>
      <c r="D39" s="42">
        <v>8100</v>
      </c>
      <c r="E39" s="46">
        <f t="shared" si="5"/>
        <v>0.26476644984146702</v>
      </c>
      <c r="F39" s="42">
        <v>665</v>
      </c>
      <c r="G39" s="50">
        <f t="shared" si="6"/>
        <v>2.1736998659824144E-2</v>
      </c>
      <c r="H39" s="53">
        <f t="shared" si="7"/>
        <v>0.31765436537770075</v>
      </c>
      <c r="I39" s="56">
        <v>69</v>
      </c>
      <c r="J39" s="56">
        <v>178</v>
      </c>
      <c r="K39" s="56">
        <v>29928</v>
      </c>
      <c r="L39" s="56">
        <v>29527</v>
      </c>
      <c r="M39" s="56">
        <f t="shared" si="8"/>
        <v>9718</v>
      </c>
      <c r="N39" s="59">
        <f t="shared" si="9"/>
        <v>9718</v>
      </c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 ht="14.4" x14ac:dyDescent="0.3">
      <c r="A40" s="39">
        <v>38</v>
      </c>
      <c r="B40" s="43">
        <f>'Population Totals'!B40</f>
        <v>31048</v>
      </c>
      <c r="C40" s="43">
        <v>24717</v>
      </c>
      <c r="D40" s="43">
        <v>3590</v>
      </c>
      <c r="E40" s="47">
        <f t="shared" si="5"/>
        <v>0.11562741561453234</v>
      </c>
      <c r="F40" s="43">
        <v>1127</v>
      </c>
      <c r="G40" s="47">
        <f t="shared" si="6"/>
        <v>3.6298634372584383E-2</v>
      </c>
      <c r="H40" s="54">
        <f t="shared" si="7"/>
        <v>0.20391007472300954</v>
      </c>
      <c r="I40" s="43">
        <v>124</v>
      </c>
      <c r="J40" s="43">
        <v>538</v>
      </c>
      <c r="K40" s="43">
        <v>29921</v>
      </c>
      <c r="L40" s="43">
        <v>29479</v>
      </c>
      <c r="M40" s="43">
        <f t="shared" si="8"/>
        <v>6331</v>
      </c>
      <c r="N40" s="43">
        <f t="shared" si="9"/>
        <v>6331</v>
      </c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ht="14.4" x14ac:dyDescent="0.3">
      <c r="A41" s="39">
        <v>39</v>
      </c>
      <c r="B41" s="42">
        <f>'Population Totals'!B41</f>
        <v>31122</v>
      </c>
      <c r="C41" s="42">
        <v>25794</v>
      </c>
      <c r="D41" s="42">
        <v>2908</v>
      </c>
      <c r="E41" s="46">
        <f t="shared" si="5"/>
        <v>9.3438725017672392E-2</v>
      </c>
      <c r="F41" s="42">
        <v>1144</v>
      </c>
      <c r="G41" s="50">
        <f t="shared" si="6"/>
        <v>3.6758563074352546E-2</v>
      </c>
      <c r="H41" s="53">
        <f t="shared" si="7"/>
        <v>0.17119722382880279</v>
      </c>
      <c r="I41" s="56">
        <v>118</v>
      </c>
      <c r="J41" s="56">
        <v>106</v>
      </c>
      <c r="K41" s="56">
        <v>29978</v>
      </c>
      <c r="L41" s="56">
        <v>29531</v>
      </c>
      <c r="M41" s="56">
        <f t="shared" si="8"/>
        <v>5328</v>
      </c>
      <c r="N41" s="59">
        <f t="shared" si="9"/>
        <v>5328</v>
      </c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ht="14.4" x14ac:dyDescent="0.3">
      <c r="A42" s="39">
        <v>40</v>
      </c>
      <c r="B42" s="43">
        <f>'Population Totals'!B42</f>
        <v>30068</v>
      </c>
      <c r="C42" s="43">
        <v>25155</v>
      </c>
      <c r="D42" s="43">
        <v>630</v>
      </c>
      <c r="E42" s="47">
        <f t="shared" si="5"/>
        <v>2.0952507649328191E-2</v>
      </c>
      <c r="F42" s="43">
        <v>2794</v>
      </c>
      <c r="G42" s="47">
        <f t="shared" si="6"/>
        <v>9.2922708527338027E-2</v>
      </c>
      <c r="H42" s="54">
        <f t="shared" si="7"/>
        <v>0.16339630171611014</v>
      </c>
      <c r="I42" s="43">
        <v>188</v>
      </c>
      <c r="J42" s="43">
        <v>287</v>
      </c>
      <c r="K42" s="43">
        <v>27274</v>
      </c>
      <c r="L42" s="43">
        <v>28027</v>
      </c>
      <c r="M42" s="43">
        <f t="shared" si="8"/>
        <v>4913</v>
      </c>
      <c r="N42" s="43">
        <f t="shared" si="9"/>
        <v>4913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ht="14.4" x14ac:dyDescent="0.3">
      <c r="A43" s="39">
        <v>41</v>
      </c>
      <c r="B43" s="42">
        <f>'Population Totals'!B43</f>
        <v>30194</v>
      </c>
      <c r="C43" s="42">
        <v>28067</v>
      </c>
      <c r="D43" s="42">
        <v>78</v>
      </c>
      <c r="E43" s="46">
        <f t="shared" si="5"/>
        <v>2.5832946943101279E-3</v>
      </c>
      <c r="F43" s="42">
        <v>740</v>
      </c>
      <c r="G43" s="50">
        <f t="shared" si="6"/>
        <v>2.4508180433198648E-2</v>
      </c>
      <c r="H43" s="53">
        <f t="shared" si="7"/>
        <v>7.0444459164072326E-2</v>
      </c>
      <c r="I43" s="56">
        <v>189</v>
      </c>
      <c r="J43" s="56">
        <v>115</v>
      </c>
      <c r="K43" s="56">
        <v>29454</v>
      </c>
      <c r="L43" s="56">
        <v>28711</v>
      </c>
      <c r="M43" s="56">
        <f t="shared" si="8"/>
        <v>2127</v>
      </c>
      <c r="N43" s="59">
        <f t="shared" si="9"/>
        <v>2127</v>
      </c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ht="14.4" x14ac:dyDescent="0.3">
      <c r="A44" s="39">
        <v>42</v>
      </c>
      <c r="B44" s="43">
        <f>'Population Totals'!B44</f>
        <v>30098</v>
      </c>
      <c r="C44" s="43">
        <v>27091</v>
      </c>
      <c r="D44" s="43">
        <v>473</v>
      </c>
      <c r="E44" s="47">
        <f t="shared" si="5"/>
        <v>1.5715329922253971E-2</v>
      </c>
      <c r="F44" s="43">
        <v>829</v>
      </c>
      <c r="G44" s="47">
        <f t="shared" si="6"/>
        <v>2.7543358362681906E-2</v>
      </c>
      <c r="H44" s="54">
        <f t="shared" si="7"/>
        <v>9.9906970562828101E-2</v>
      </c>
      <c r="I44" s="43">
        <v>213</v>
      </c>
      <c r="J44" s="43">
        <v>108</v>
      </c>
      <c r="K44" s="43">
        <v>29269</v>
      </c>
      <c r="L44" s="43">
        <v>28203</v>
      </c>
      <c r="M44" s="43">
        <f t="shared" si="8"/>
        <v>3007</v>
      </c>
      <c r="N44" s="43">
        <f t="shared" si="9"/>
        <v>3007</v>
      </c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ht="14.4" x14ac:dyDescent="0.3">
      <c r="A45" s="39">
        <v>43</v>
      </c>
      <c r="B45" s="42">
        <f>'Population Totals'!B45</f>
        <v>30068</v>
      </c>
      <c r="C45" s="42">
        <v>24897</v>
      </c>
      <c r="D45" s="42">
        <v>2256</v>
      </c>
      <c r="E45" s="46">
        <f t="shared" si="5"/>
        <v>7.5029932153784756E-2</v>
      </c>
      <c r="F45" s="42">
        <v>1242</v>
      </c>
      <c r="G45" s="50">
        <f t="shared" si="6"/>
        <v>4.1306372222961289E-2</v>
      </c>
      <c r="H45" s="53">
        <f t="shared" si="7"/>
        <v>0.17197685246773978</v>
      </c>
      <c r="I45" s="56">
        <v>252</v>
      </c>
      <c r="J45" s="56">
        <v>125</v>
      </c>
      <c r="K45" s="56">
        <v>28826</v>
      </c>
      <c r="L45" s="56">
        <v>28132</v>
      </c>
      <c r="M45" s="56">
        <f t="shared" si="8"/>
        <v>5171</v>
      </c>
      <c r="N45" s="59">
        <f t="shared" si="9"/>
        <v>5171</v>
      </c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t="14.4" x14ac:dyDescent="0.3">
      <c r="A46" s="39">
        <v>44</v>
      </c>
      <c r="B46" s="43">
        <f>'Population Totals'!B46</f>
        <v>29145</v>
      </c>
      <c r="C46" s="43">
        <v>25691</v>
      </c>
      <c r="D46" s="43">
        <v>291</v>
      </c>
      <c r="E46" s="47">
        <f t="shared" si="5"/>
        <v>9.9845599588265568E-3</v>
      </c>
      <c r="F46" s="43">
        <v>1369</v>
      </c>
      <c r="G46" s="47">
        <f t="shared" si="6"/>
        <v>4.6972036369874764E-2</v>
      </c>
      <c r="H46" s="54">
        <f t="shared" si="7"/>
        <v>0.11851089380682793</v>
      </c>
      <c r="I46" s="43">
        <v>234</v>
      </c>
      <c r="J46" s="43">
        <v>178</v>
      </c>
      <c r="K46" s="43">
        <v>27776</v>
      </c>
      <c r="L46" s="43">
        <v>27049</v>
      </c>
      <c r="M46" s="43">
        <f t="shared" si="8"/>
        <v>3454</v>
      </c>
      <c r="N46" s="43">
        <f t="shared" si="9"/>
        <v>3454</v>
      </c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ht="14.4" x14ac:dyDescent="0.3">
      <c r="A47" s="39">
        <v>45</v>
      </c>
      <c r="B47" s="42">
        <f>'Population Totals'!B47</f>
        <v>30641</v>
      </c>
      <c r="C47" s="42">
        <v>24447</v>
      </c>
      <c r="D47" s="42">
        <v>520</v>
      </c>
      <c r="E47" s="46">
        <f t="shared" si="5"/>
        <v>1.6970725498515062E-2</v>
      </c>
      <c r="F47" s="42">
        <v>3561</v>
      </c>
      <c r="G47" s="50">
        <f t="shared" si="6"/>
        <v>0.1162168336542541</v>
      </c>
      <c r="H47" s="53">
        <f t="shared" si="7"/>
        <v>0.20214744949577362</v>
      </c>
      <c r="I47" s="56">
        <v>352</v>
      </c>
      <c r="J47" s="56">
        <v>947</v>
      </c>
      <c r="K47" s="56">
        <v>27080</v>
      </c>
      <c r="L47" s="56">
        <v>28294</v>
      </c>
      <c r="M47" s="56">
        <f t="shared" si="8"/>
        <v>6194</v>
      </c>
      <c r="N47" s="59">
        <f t="shared" si="9"/>
        <v>6194</v>
      </c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ht="14.4" x14ac:dyDescent="0.3">
      <c r="A48" s="39">
        <v>46</v>
      </c>
      <c r="B48" s="43">
        <f>'Population Totals'!B48</f>
        <v>29927</v>
      </c>
      <c r="C48" s="43">
        <v>26606</v>
      </c>
      <c r="D48" s="43">
        <v>286</v>
      </c>
      <c r="E48" s="47">
        <f t="shared" si="5"/>
        <v>9.556587696728706E-3</v>
      </c>
      <c r="F48" s="43">
        <v>961</v>
      </c>
      <c r="G48" s="47">
        <f t="shared" si="6"/>
        <v>3.2111471246700302E-2</v>
      </c>
      <c r="H48" s="54">
        <f t="shared" si="7"/>
        <v>0.11097002706586026</v>
      </c>
      <c r="I48" s="43">
        <v>367</v>
      </c>
      <c r="J48" s="43">
        <v>452</v>
      </c>
      <c r="K48" s="43">
        <v>28966</v>
      </c>
      <c r="L48" s="43">
        <v>28077</v>
      </c>
      <c r="M48" s="43">
        <f t="shared" si="8"/>
        <v>3321</v>
      </c>
      <c r="N48" s="43">
        <f t="shared" si="9"/>
        <v>3321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ht="14.4" x14ac:dyDescent="0.3">
      <c r="A49" s="39">
        <v>47</v>
      </c>
      <c r="B49" s="42">
        <f>'Population Totals'!B49</f>
        <v>29203</v>
      </c>
      <c r="C49" s="42">
        <v>25009</v>
      </c>
      <c r="D49" s="42">
        <v>137</v>
      </c>
      <c r="E49" s="46">
        <f t="shared" si="5"/>
        <v>4.6912988391603601E-3</v>
      </c>
      <c r="F49" s="42">
        <v>1196</v>
      </c>
      <c r="G49" s="50">
        <f t="shared" si="6"/>
        <v>4.0954696435297741E-2</v>
      </c>
      <c r="H49" s="53">
        <f t="shared" si="7"/>
        <v>0.1436153819813033</v>
      </c>
      <c r="I49" s="56">
        <v>678</v>
      </c>
      <c r="J49" s="56">
        <v>354</v>
      </c>
      <c r="K49" s="56">
        <v>28007</v>
      </c>
      <c r="L49" s="56">
        <v>26560</v>
      </c>
      <c r="M49" s="56">
        <f t="shared" si="8"/>
        <v>4194</v>
      </c>
      <c r="N49" s="59">
        <f t="shared" si="9"/>
        <v>4194</v>
      </c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ht="14.4" x14ac:dyDescent="0.3">
      <c r="A50" s="39">
        <v>48</v>
      </c>
      <c r="B50" s="43">
        <f>'Population Totals'!B50</f>
        <v>29847</v>
      </c>
      <c r="C50" s="43">
        <v>21091</v>
      </c>
      <c r="D50" s="43">
        <v>1231</v>
      </c>
      <c r="E50" s="47">
        <f t="shared" si="5"/>
        <v>4.1243676081348206E-2</v>
      </c>
      <c r="F50" s="43">
        <v>4250</v>
      </c>
      <c r="G50" s="47">
        <f t="shared" si="6"/>
        <v>0.1423928703052233</v>
      </c>
      <c r="H50" s="54">
        <f t="shared" si="7"/>
        <v>0.29336281703353773</v>
      </c>
      <c r="I50" s="43">
        <v>803</v>
      </c>
      <c r="J50" s="43">
        <v>1092</v>
      </c>
      <c r="K50" s="43">
        <v>25597</v>
      </c>
      <c r="L50" s="43">
        <v>26624</v>
      </c>
      <c r="M50" s="43">
        <f t="shared" si="8"/>
        <v>8756</v>
      </c>
      <c r="N50" s="43">
        <f t="shared" si="9"/>
        <v>8756</v>
      </c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ht="14.4" x14ac:dyDescent="0.3">
      <c r="A51" s="39">
        <v>49</v>
      </c>
      <c r="B51" s="42">
        <f>'Population Totals'!B51</f>
        <v>29484</v>
      </c>
      <c r="C51" s="42">
        <v>12392</v>
      </c>
      <c r="D51" s="42">
        <v>3756</v>
      </c>
      <c r="E51" s="46">
        <f t="shared" si="5"/>
        <v>0.1273911273911274</v>
      </c>
      <c r="F51" s="42">
        <v>11374</v>
      </c>
      <c r="G51" s="50">
        <f t="shared" si="6"/>
        <v>0.38576855243521913</v>
      </c>
      <c r="H51" s="53">
        <f t="shared" si="7"/>
        <v>0.579704246370913</v>
      </c>
      <c r="I51" s="56">
        <v>642</v>
      </c>
      <c r="J51" s="56">
        <v>1944</v>
      </c>
      <c r="K51" s="56">
        <v>18110</v>
      </c>
      <c r="L51" s="56">
        <v>25588</v>
      </c>
      <c r="M51" s="56">
        <f t="shared" si="8"/>
        <v>17092</v>
      </c>
      <c r="N51" s="59">
        <f t="shared" si="9"/>
        <v>17092</v>
      </c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ht="14.4" x14ac:dyDescent="0.3">
      <c r="A52" s="39">
        <v>50</v>
      </c>
      <c r="B52" s="43">
        <f>'Population Totals'!B52</f>
        <v>29517</v>
      </c>
      <c r="C52" s="43">
        <v>21469</v>
      </c>
      <c r="D52" s="43">
        <v>2028</v>
      </c>
      <c r="E52" s="47">
        <f t="shared" si="5"/>
        <v>6.8706169326151034E-2</v>
      </c>
      <c r="F52" s="43">
        <v>2908</v>
      </c>
      <c r="G52" s="47">
        <f t="shared" si="6"/>
        <v>9.8519497238879289E-2</v>
      </c>
      <c r="H52" s="54">
        <f t="shared" si="7"/>
        <v>0.27265643527458755</v>
      </c>
      <c r="I52" s="43">
        <v>753</v>
      </c>
      <c r="J52" s="43">
        <v>784</v>
      </c>
      <c r="K52" s="43">
        <v>26609</v>
      </c>
      <c r="L52" s="43">
        <v>26400</v>
      </c>
      <c r="M52" s="43">
        <f t="shared" si="8"/>
        <v>8048</v>
      </c>
      <c r="N52" s="43">
        <f t="shared" si="9"/>
        <v>8048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1:29" ht="14.4" x14ac:dyDescent="0.3">
      <c r="A53" s="39">
        <v>51</v>
      </c>
      <c r="B53" s="42">
        <f>'Population Totals'!B53</f>
        <v>31079</v>
      </c>
      <c r="C53" s="42">
        <v>22368</v>
      </c>
      <c r="D53" s="42">
        <v>1446</v>
      </c>
      <c r="E53" s="46">
        <f t="shared" si="5"/>
        <v>4.652659351974002E-2</v>
      </c>
      <c r="F53" s="42">
        <v>2535</v>
      </c>
      <c r="G53" s="50">
        <f t="shared" si="6"/>
        <v>8.1566330963029704E-2</v>
      </c>
      <c r="H53" s="53">
        <f t="shared" si="7"/>
        <v>0.28028572347887643</v>
      </c>
      <c r="I53" s="56">
        <v>604</v>
      </c>
      <c r="J53" s="56">
        <v>2274</v>
      </c>
      <c r="K53" s="56">
        <v>28544</v>
      </c>
      <c r="L53" s="56">
        <v>27857</v>
      </c>
      <c r="M53" s="56">
        <f t="shared" si="8"/>
        <v>8711</v>
      </c>
      <c r="N53" s="59">
        <f t="shared" si="9"/>
        <v>8711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 ht="14.4" x14ac:dyDescent="0.3">
      <c r="A54" s="39">
        <v>52</v>
      </c>
      <c r="B54" s="43">
        <f>'Population Totals'!B54</f>
        <v>29755</v>
      </c>
      <c r="C54" s="43">
        <v>23285</v>
      </c>
      <c r="D54" s="43">
        <v>301</v>
      </c>
      <c r="E54" s="47">
        <f t="shared" si="5"/>
        <v>1.0115946899680726E-2</v>
      </c>
      <c r="F54" s="43">
        <v>4623</v>
      </c>
      <c r="G54" s="47">
        <f t="shared" si="6"/>
        <v>0.15536884557217273</v>
      </c>
      <c r="H54" s="54">
        <f t="shared" si="7"/>
        <v>0.21744244664762225</v>
      </c>
      <c r="I54" s="43">
        <v>465</v>
      </c>
      <c r="J54" s="43">
        <v>523</v>
      </c>
      <c r="K54" s="43">
        <v>25132</v>
      </c>
      <c r="L54" s="43">
        <v>27263</v>
      </c>
      <c r="M54" s="43">
        <f t="shared" si="8"/>
        <v>6470</v>
      </c>
      <c r="N54" s="43">
        <f t="shared" si="9"/>
        <v>6470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1:29" ht="14.4" x14ac:dyDescent="0.3">
      <c r="A55" s="39">
        <v>53</v>
      </c>
      <c r="B55" s="42">
        <f>'Population Totals'!B55</f>
        <v>29344</v>
      </c>
      <c r="C55" s="42">
        <v>21464</v>
      </c>
      <c r="D55" s="42">
        <v>1765</v>
      </c>
      <c r="E55" s="46">
        <f t="shared" si="5"/>
        <v>6.014858233369684E-2</v>
      </c>
      <c r="F55" s="42">
        <v>4812</v>
      </c>
      <c r="G55" s="50">
        <f t="shared" si="6"/>
        <v>0.16398582333696837</v>
      </c>
      <c r="H55" s="53">
        <f t="shared" si="7"/>
        <v>0.26853871319520173</v>
      </c>
      <c r="I55" s="56">
        <v>307</v>
      </c>
      <c r="J55" s="56">
        <v>459</v>
      </c>
      <c r="K55" s="56">
        <v>24532</v>
      </c>
      <c r="L55" s="56">
        <v>26666</v>
      </c>
      <c r="M55" s="56">
        <f t="shared" si="8"/>
        <v>7880</v>
      </c>
      <c r="N55" s="59">
        <f t="shared" si="9"/>
        <v>7880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1:29" ht="14.4" x14ac:dyDescent="0.3">
      <c r="A56" s="39">
        <v>54</v>
      </c>
      <c r="B56" s="43">
        <f>'Population Totals'!B56</f>
        <v>29768</v>
      </c>
      <c r="C56" s="43">
        <v>24498</v>
      </c>
      <c r="D56" s="43">
        <v>2058</v>
      </c>
      <c r="E56" s="47">
        <f t="shared" si="5"/>
        <v>6.9134641225477023E-2</v>
      </c>
      <c r="F56" s="43">
        <v>1564</v>
      </c>
      <c r="G56" s="47">
        <f t="shared" si="6"/>
        <v>5.2539639881752219E-2</v>
      </c>
      <c r="H56" s="54">
        <f t="shared" si="7"/>
        <v>0.17703574307981726</v>
      </c>
      <c r="I56" s="43">
        <v>174</v>
      </c>
      <c r="J56" s="43">
        <v>295</v>
      </c>
      <c r="K56" s="43">
        <v>28204</v>
      </c>
      <c r="L56" s="43">
        <v>27828</v>
      </c>
      <c r="M56" s="43">
        <f t="shared" si="8"/>
        <v>5270</v>
      </c>
      <c r="N56" s="43">
        <f t="shared" si="9"/>
        <v>5270</v>
      </c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</row>
    <row r="57" spans="1:29" ht="14.4" x14ac:dyDescent="0.3">
      <c r="A57" s="39">
        <v>55</v>
      </c>
      <c r="B57" s="42">
        <f>'Population Totals'!B57</f>
        <v>29682</v>
      </c>
      <c r="C57" s="42">
        <v>20471</v>
      </c>
      <c r="D57" s="42">
        <v>4670</v>
      </c>
      <c r="E57" s="46">
        <f t="shared" si="5"/>
        <v>0.15733441142780136</v>
      </c>
      <c r="F57" s="42">
        <v>1899</v>
      </c>
      <c r="G57" s="50">
        <f t="shared" si="6"/>
        <v>6.3978168587022433E-2</v>
      </c>
      <c r="H57" s="53">
        <f t="shared" si="7"/>
        <v>0.31032275453136582</v>
      </c>
      <c r="I57" s="56">
        <v>117</v>
      </c>
      <c r="J57" s="56">
        <v>614</v>
      </c>
      <c r="K57" s="56">
        <v>27783</v>
      </c>
      <c r="L57" s="56">
        <v>26910</v>
      </c>
      <c r="M57" s="56">
        <f t="shared" si="8"/>
        <v>9211</v>
      </c>
      <c r="N57" s="59">
        <f t="shared" si="9"/>
        <v>9211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</row>
    <row r="58" spans="1:29" ht="14.4" x14ac:dyDescent="0.3">
      <c r="A58" s="39">
        <v>56</v>
      </c>
      <c r="B58" s="43">
        <f>'Population Totals'!B58</f>
        <v>29821</v>
      </c>
      <c r="C58" s="43">
        <v>19668</v>
      </c>
      <c r="D58" s="43">
        <v>6139</v>
      </c>
      <c r="E58" s="47">
        <f t="shared" si="5"/>
        <v>0.20586164112538144</v>
      </c>
      <c r="F58" s="43">
        <v>2111</v>
      </c>
      <c r="G58" s="47">
        <f t="shared" si="6"/>
        <v>7.0789041279635159E-2</v>
      </c>
      <c r="H58" s="54">
        <f t="shared" si="7"/>
        <v>0.34046477314644041</v>
      </c>
      <c r="I58" s="43">
        <v>187</v>
      </c>
      <c r="J58" s="43">
        <v>437</v>
      </c>
      <c r="K58" s="43">
        <v>27710</v>
      </c>
      <c r="L58" s="43">
        <v>27496</v>
      </c>
      <c r="M58" s="43">
        <f t="shared" si="8"/>
        <v>10153</v>
      </c>
      <c r="N58" s="43">
        <f t="shared" si="9"/>
        <v>10153</v>
      </c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</row>
    <row r="59" spans="1:29" ht="14.4" x14ac:dyDescent="0.3">
      <c r="A59" s="39">
        <v>57</v>
      </c>
      <c r="B59" s="42">
        <f>'Population Totals'!B59</f>
        <v>30134</v>
      </c>
      <c r="C59" s="42">
        <v>27069</v>
      </c>
      <c r="D59" s="42">
        <v>305</v>
      </c>
      <c r="E59" s="46">
        <f t="shared" si="5"/>
        <v>1.0121457489878543E-2</v>
      </c>
      <c r="F59" s="42">
        <v>1017</v>
      </c>
      <c r="G59" s="50">
        <f t="shared" si="6"/>
        <v>3.3749253335103209E-2</v>
      </c>
      <c r="H59" s="53">
        <f t="shared" si="7"/>
        <v>0.1017123514966483</v>
      </c>
      <c r="I59" s="56">
        <v>216</v>
      </c>
      <c r="J59" s="56">
        <v>113</v>
      </c>
      <c r="K59" s="56">
        <v>29117</v>
      </c>
      <c r="L59" s="56">
        <v>28127</v>
      </c>
      <c r="M59" s="56">
        <f t="shared" si="8"/>
        <v>3065</v>
      </c>
      <c r="N59" s="59">
        <f t="shared" si="9"/>
        <v>3065</v>
      </c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</row>
    <row r="60" spans="1:29" ht="14.4" x14ac:dyDescent="0.3">
      <c r="A60" s="39">
        <v>58</v>
      </c>
      <c r="B60" s="43">
        <f>'Population Totals'!B60</f>
        <v>31207</v>
      </c>
      <c r="C60" s="43">
        <v>24677</v>
      </c>
      <c r="D60" s="43">
        <v>2837</v>
      </c>
      <c r="E60" s="47">
        <f t="shared" si="5"/>
        <v>9.0909090909090912E-2</v>
      </c>
      <c r="F60" s="43">
        <v>1807</v>
      </c>
      <c r="G60" s="47">
        <f t="shared" si="6"/>
        <v>5.7903675457429422E-2</v>
      </c>
      <c r="H60" s="54">
        <f t="shared" si="7"/>
        <v>0.20924792514499951</v>
      </c>
      <c r="I60" s="43">
        <v>131</v>
      </c>
      <c r="J60" s="43">
        <v>448</v>
      </c>
      <c r="K60" s="43">
        <v>29400</v>
      </c>
      <c r="L60" s="43">
        <v>29054</v>
      </c>
      <c r="M60" s="43">
        <f t="shared" si="8"/>
        <v>6530</v>
      </c>
      <c r="N60" s="43">
        <f t="shared" si="9"/>
        <v>6530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</row>
    <row r="61" spans="1:29" ht="14.4" x14ac:dyDescent="0.3">
      <c r="A61" s="39">
        <v>59</v>
      </c>
      <c r="B61" s="42">
        <f>'Population Totals'!B61</f>
        <v>30899</v>
      </c>
      <c r="C61" s="42">
        <v>26838</v>
      </c>
      <c r="D61" s="42">
        <v>815</v>
      </c>
      <c r="E61" s="46">
        <f t="shared" si="5"/>
        <v>2.6376258131331112E-2</v>
      </c>
      <c r="F61" s="42">
        <v>1289</v>
      </c>
      <c r="G61" s="50">
        <f t="shared" si="6"/>
        <v>4.1716560406485644E-2</v>
      </c>
      <c r="H61" s="53">
        <f t="shared" si="7"/>
        <v>0.13142820155992102</v>
      </c>
      <c r="I61" s="56">
        <v>140</v>
      </c>
      <c r="J61" s="56">
        <v>233</v>
      </c>
      <c r="K61" s="56">
        <v>29610</v>
      </c>
      <c r="L61" s="56">
        <v>28536</v>
      </c>
      <c r="M61" s="56">
        <f t="shared" si="8"/>
        <v>4061</v>
      </c>
      <c r="N61" s="59">
        <f t="shared" si="9"/>
        <v>4061</v>
      </c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</row>
    <row r="62" spans="1:29" ht="14.4" x14ac:dyDescent="0.3">
      <c r="A62" s="39">
        <v>60</v>
      </c>
      <c r="B62" s="43">
        <f>'Population Totals'!B62</f>
        <v>30469</v>
      </c>
      <c r="C62" s="43">
        <v>23949</v>
      </c>
      <c r="D62" s="43">
        <v>3939</v>
      </c>
      <c r="E62" s="47">
        <f t="shared" si="5"/>
        <v>0.12927893924972925</v>
      </c>
      <c r="F62" s="43">
        <v>1210</v>
      </c>
      <c r="G62" s="47">
        <f t="shared" si="6"/>
        <v>3.9712494666710424E-2</v>
      </c>
      <c r="H62" s="54">
        <f t="shared" si="7"/>
        <v>0.21398798779086942</v>
      </c>
      <c r="I62" s="43">
        <v>125</v>
      </c>
      <c r="J62" s="43">
        <v>134</v>
      </c>
      <c r="K62" s="43">
        <v>29259</v>
      </c>
      <c r="L62" s="43">
        <v>28844</v>
      </c>
      <c r="M62" s="43">
        <f t="shared" si="8"/>
        <v>6520</v>
      </c>
      <c r="N62" s="43">
        <f t="shared" si="9"/>
        <v>6520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</row>
    <row r="63" spans="1:29" ht="14.4" x14ac:dyDescent="0.3">
      <c r="A63" s="39">
        <v>61</v>
      </c>
      <c r="B63" s="42">
        <f>'Population Totals'!B63</f>
        <v>30564</v>
      </c>
      <c r="C63" s="42">
        <v>20289</v>
      </c>
      <c r="D63" s="42">
        <v>8086</v>
      </c>
      <c r="E63" s="46">
        <f t="shared" si="5"/>
        <v>0.26455961261614974</v>
      </c>
      <c r="F63" s="42">
        <v>918</v>
      </c>
      <c r="G63" s="50">
        <f t="shared" si="6"/>
        <v>3.0035335689045935E-2</v>
      </c>
      <c r="H63" s="53">
        <f t="shared" si="7"/>
        <v>0.33617981939536712</v>
      </c>
      <c r="I63" s="56">
        <v>82</v>
      </c>
      <c r="J63" s="56">
        <v>147</v>
      </c>
      <c r="K63" s="56">
        <v>29646</v>
      </c>
      <c r="L63" s="56">
        <v>29196</v>
      </c>
      <c r="M63" s="56">
        <f t="shared" si="8"/>
        <v>10275</v>
      </c>
      <c r="N63" s="59">
        <f t="shared" si="9"/>
        <v>10275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</row>
    <row r="64" spans="1:29" ht="14.4" x14ac:dyDescent="0.3">
      <c r="A64" s="39">
        <v>62</v>
      </c>
      <c r="B64" s="43">
        <f>'Population Totals'!B64</f>
        <v>29636</v>
      </c>
      <c r="C64" s="43">
        <v>12127</v>
      </c>
      <c r="D64" s="43">
        <v>16065</v>
      </c>
      <c r="E64" s="47">
        <f t="shared" si="5"/>
        <v>0.54207720340126875</v>
      </c>
      <c r="F64" s="43">
        <v>664</v>
      </c>
      <c r="G64" s="47">
        <f t="shared" si="6"/>
        <v>2.2405182885679577E-2</v>
      </c>
      <c r="H64" s="54">
        <f t="shared" si="7"/>
        <v>0.59080172762855987</v>
      </c>
      <c r="I64" s="43">
        <v>97</v>
      </c>
      <c r="J64" s="43">
        <v>82</v>
      </c>
      <c r="K64" s="43">
        <v>28972</v>
      </c>
      <c r="L64" s="43">
        <v>28740</v>
      </c>
      <c r="M64" s="43">
        <f t="shared" si="8"/>
        <v>17509</v>
      </c>
      <c r="N64" s="43">
        <f t="shared" si="9"/>
        <v>17509</v>
      </c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 ht="14.4" x14ac:dyDescent="0.3">
      <c r="A65" s="39">
        <v>63</v>
      </c>
      <c r="B65" s="42">
        <f>'Population Totals'!B65</f>
        <v>30659</v>
      </c>
      <c r="C65" s="42">
        <v>11952</v>
      </c>
      <c r="D65" s="42">
        <v>17181</v>
      </c>
      <c r="E65" s="46">
        <f t="shared" si="5"/>
        <v>0.56039009752438107</v>
      </c>
      <c r="F65" s="42">
        <v>948</v>
      </c>
      <c r="G65" s="50">
        <f t="shared" si="6"/>
        <v>3.0920773671678788E-2</v>
      </c>
      <c r="H65" s="53">
        <f t="shared" si="7"/>
        <v>0.61016341041782185</v>
      </c>
      <c r="I65" s="56">
        <v>106</v>
      </c>
      <c r="J65" s="56">
        <v>137</v>
      </c>
      <c r="K65" s="56">
        <v>29711</v>
      </c>
      <c r="L65" s="56">
        <v>29703</v>
      </c>
      <c r="M65" s="56">
        <f t="shared" si="8"/>
        <v>18707</v>
      </c>
      <c r="N65" s="59">
        <f t="shared" si="9"/>
        <v>18707</v>
      </c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 ht="14.4" x14ac:dyDescent="0.3">
      <c r="A66" s="39">
        <v>64</v>
      </c>
      <c r="B66" s="43">
        <f>'Population Totals'!B66</f>
        <v>30494</v>
      </c>
      <c r="C66" s="43">
        <v>7511</v>
      </c>
      <c r="D66" s="43">
        <v>21117</v>
      </c>
      <c r="E66" s="47">
        <f t="shared" si="5"/>
        <v>0.6924968846330426</v>
      </c>
      <c r="F66" s="43">
        <v>1031</v>
      </c>
      <c r="G66" s="47">
        <f t="shared" si="6"/>
        <v>3.3809929822260117E-2</v>
      </c>
      <c r="H66" s="54">
        <f t="shared" si="7"/>
        <v>0.75368925034432999</v>
      </c>
      <c r="I66" s="43">
        <v>99</v>
      </c>
      <c r="J66" s="43">
        <v>214</v>
      </c>
      <c r="K66" s="43">
        <v>29463</v>
      </c>
      <c r="L66" s="43">
        <v>29632</v>
      </c>
      <c r="M66" s="43">
        <f t="shared" si="8"/>
        <v>22983</v>
      </c>
      <c r="N66" s="43">
        <f t="shared" si="9"/>
        <v>22983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 ht="14.4" x14ac:dyDescent="0.3">
      <c r="A67" s="39">
        <v>65</v>
      </c>
      <c r="B67" s="42">
        <f>'Population Totals'!B67</f>
        <v>29551</v>
      </c>
      <c r="C67" s="42">
        <v>7832</v>
      </c>
      <c r="D67" s="42">
        <v>20160</v>
      </c>
      <c r="E67" s="46">
        <f t="shared" ref="E67:E98" si="10">IF(ISERROR(D67/B67),"",D67/B67)</f>
        <v>0.68221041589117115</v>
      </c>
      <c r="F67" s="42">
        <v>721</v>
      </c>
      <c r="G67" s="50">
        <f t="shared" ref="G67:G98" si="11">IF(ISERROR(F67/B67),"",F67/B67)</f>
        <v>2.4398497512774526E-2</v>
      </c>
      <c r="H67" s="53">
        <f t="shared" ref="H67:H102" si="12">IF(ISERROR(N67/B67),"",N67/B67)</f>
        <v>0.73496666779466013</v>
      </c>
      <c r="I67" s="56">
        <v>85</v>
      </c>
      <c r="J67" s="56">
        <v>168</v>
      </c>
      <c r="K67" s="56">
        <v>28830</v>
      </c>
      <c r="L67" s="56">
        <v>28765</v>
      </c>
      <c r="M67" s="56">
        <f t="shared" ref="M67:M102" si="13">B67-C67</f>
        <v>21719</v>
      </c>
      <c r="N67" s="59">
        <f t="shared" ref="N67:N102" si="14">B67-C67</f>
        <v>21719</v>
      </c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4.4" x14ac:dyDescent="0.3">
      <c r="A68" s="39">
        <v>66</v>
      </c>
      <c r="B68" s="43">
        <f>'Population Totals'!B68</f>
        <v>29555</v>
      </c>
      <c r="C68" s="43">
        <v>10515</v>
      </c>
      <c r="D68" s="43">
        <v>15548</v>
      </c>
      <c r="E68" s="47">
        <f t="shared" si="10"/>
        <v>0.52607003891050585</v>
      </c>
      <c r="F68" s="43">
        <v>1889</v>
      </c>
      <c r="G68" s="47">
        <f t="shared" si="11"/>
        <v>6.3914735239384193E-2</v>
      </c>
      <c r="H68" s="54">
        <f t="shared" si="12"/>
        <v>0.6442226357638301</v>
      </c>
      <c r="I68" s="43">
        <v>177</v>
      </c>
      <c r="J68" s="43">
        <v>315</v>
      </c>
      <c r="K68" s="43">
        <v>27666</v>
      </c>
      <c r="L68" s="43">
        <v>27590</v>
      </c>
      <c r="M68" s="43">
        <f t="shared" si="13"/>
        <v>19040</v>
      </c>
      <c r="N68" s="43">
        <f t="shared" si="14"/>
        <v>19040</v>
      </c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</row>
    <row r="69" spans="1:29" ht="14.4" x14ac:dyDescent="0.3">
      <c r="A69" s="39">
        <v>67</v>
      </c>
      <c r="B69" s="42">
        <f>'Population Totals'!B69</f>
        <v>31047</v>
      </c>
      <c r="C69" s="42">
        <v>18048</v>
      </c>
      <c r="D69" s="42">
        <v>9095</v>
      </c>
      <c r="E69" s="46">
        <f t="shared" si="10"/>
        <v>0.29294295745160565</v>
      </c>
      <c r="F69" s="42">
        <v>1694</v>
      </c>
      <c r="G69" s="50">
        <f t="shared" si="11"/>
        <v>5.456243759461462E-2</v>
      </c>
      <c r="H69" s="53">
        <f t="shared" si="12"/>
        <v>0.41868779592231131</v>
      </c>
      <c r="I69" s="56">
        <v>105</v>
      </c>
      <c r="J69" s="56">
        <v>645</v>
      </c>
      <c r="K69" s="56">
        <v>29353</v>
      </c>
      <c r="L69" s="56">
        <v>28684</v>
      </c>
      <c r="M69" s="56">
        <f t="shared" si="13"/>
        <v>12999</v>
      </c>
      <c r="N69" s="59">
        <f t="shared" si="14"/>
        <v>12999</v>
      </c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 ht="14.4" x14ac:dyDescent="0.3">
      <c r="A70" s="39">
        <v>68</v>
      </c>
      <c r="B70" s="43">
        <f>'Population Totals'!B70</f>
        <v>31183</v>
      </c>
      <c r="C70" s="43">
        <v>26558</v>
      </c>
      <c r="D70" s="43">
        <v>816</v>
      </c>
      <c r="E70" s="47">
        <f t="shared" si="10"/>
        <v>2.6168104415867619E-2</v>
      </c>
      <c r="F70" s="43">
        <v>1810</v>
      </c>
      <c r="G70" s="47">
        <f t="shared" si="11"/>
        <v>5.8044447295000481E-2</v>
      </c>
      <c r="H70" s="54">
        <f t="shared" si="12"/>
        <v>0.14831799377866145</v>
      </c>
      <c r="I70" s="43">
        <v>184</v>
      </c>
      <c r="J70" s="43">
        <v>469</v>
      </c>
      <c r="K70" s="43">
        <v>29373</v>
      </c>
      <c r="L70" s="43">
        <v>28660</v>
      </c>
      <c r="M70" s="43">
        <f t="shared" si="13"/>
        <v>4625</v>
      </c>
      <c r="N70" s="43">
        <f t="shared" si="14"/>
        <v>4625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 ht="14.4" x14ac:dyDescent="0.3">
      <c r="A71" s="39">
        <v>69</v>
      </c>
      <c r="B71" s="42">
        <f>'Population Totals'!B71</f>
        <v>30711</v>
      </c>
      <c r="C71" s="42">
        <v>23126</v>
      </c>
      <c r="D71" s="42">
        <v>3708</v>
      </c>
      <c r="E71" s="46">
        <f t="shared" si="10"/>
        <v>0.12073849760672072</v>
      </c>
      <c r="F71" s="42">
        <v>1927</v>
      </c>
      <c r="G71" s="50">
        <f t="shared" si="11"/>
        <v>6.2746247272964087E-2</v>
      </c>
      <c r="H71" s="53">
        <f t="shared" si="12"/>
        <v>0.24697990947868842</v>
      </c>
      <c r="I71" s="56">
        <v>164</v>
      </c>
      <c r="J71" s="56">
        <v>321</v>
      </c>
      <c r="K71" s="56">
        <v>28784</v>
      </c>
      <c r="L71" s="56">
        <v>28210</v>
      </c>
      <c r="M71" s="56">
        <f t="shared" si="13"/>
        <v>7585</v>
      </c>
      <c r="N71" s="59">
        <f t="shared" si="14"/>
        <v>7585</v>
      </c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 ht="14.4" x14ac:dyDescent="0.3">
      <c r="A72" s="39">
        <v>70</v>
      </c>
      <c r="B72" s="43">
        <f>'Population Totals'!B72</f>
        <v>30427</v>
      </c>
      <c r="C72" s="43">
        <v>21552</v>
      </c>
      <c r="D72" s="43">
        <v>5635</v>
      </c>
      <c r="E72" s="47">
        <f t="shared" si="10"/>
        <v>0.18519735761001743</v>
      </c>
      <c r="F72" s="43">
        <v>1269</v>
      </c>
      <c r="G72" s="47">
        <f t="shared" si="11"/>
        <v>4.1706379202681831E-2</v>
      </c>
      <c r="H72" s="54">
        <f t="shared" si="12"/>
        <v>0.29168173004239656</v>
      </c>
      <c r="I72" s="43">
        <v>175</v>
      </c>
      <c r="J72" s="43">
        <v>586</v>
      </c>
      <c r="K72" s="43">
        <v>29158</v>
      </c>
      <c r="L72" s="43">
        <v>28400</v>
      </c>
      <c r="M72" s="43">
        <f t="shared" si="13"/>
        <v>8875</v>
      </c>
      <c r="N72" s="43">
        <f t="shared" si="14"/>
        <v>8875</v>
      </c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 ht="14.4" x14ac:dyDescent="0.3">
      <c r="A73" s="39">
        <v>71</v>
      </c>
      <c r="B73" s="42">
        <f>'Population Totals'!B73</f>
        <v>29220</v>
      </c>
      <c r="C73" s="42">
        <v>18686</v>
      </c>
      <c r="D73" s="42">
        <v>7183</v>
      </c>
      <c r="E73" s="46">
        <f t="shared" si="10"/>
        <v>0.24582477754962354</v>
      </c>
      <c r="F73" s="42">
        <v>1389</v>
      </c>
      <c r="G73" s="50">
        <f t="shared" si="11"/>
        <v>4.7535934291581108E-2</v>
      </c>
      <c r="H73" s="53">
        <f t="shared" si="12"/>
        <v>0.36050650239561943</v>
      </c>
      <c r="I73" s="56">
        <v>146</v>
      </c>
      <c r="J73" s="56">
        <v>650</v>
      </c>
      <c r="K73" s="56">
        <v>27831</v>
      </c>
      <c r="L73" s="56">
        <v>27248</v>
      </c>
      <c r="M73" s="56">
        <f t="shared" si="13"/>
        <v>10534</v>
      </c>
      <c r="N73" s="59">
        <f t="shared" si="14"/>
        <v>10534</v>
      </c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 ht="14.4" x14ac:dyDescent="0.3">
      <c r="A74" s="39">
        <v>72</v>
      </c>
      <c r="B74" s="43">
        <f>'Population Totals'!B74</f>
        <v>29903</v>
      </c>
      <c r="C74" s="43">
        <v>9734</v>
      </c>
      <c r="D74" s="43">
        <v>15862</v>
      </c>
      <c r="E74" s="47">
        <f t="shared" si="10"/>
        <v>0.53044844998829543</v>
      </c>
      <c r="F74" s="43">
        <v>3107</v>
      </c>
      <c r="G74" s="47">
        <f t="shared" si="11"/>
        <v>0.10390261846637461</v>
      </c>
      <c r="H74" s="54">
        <f t="shared" si="12"/>
        <v>0.67448082132227538</v>
      </c>
      <c r="I74" s="43">
        <v>189</v>
      </c>
      <c r="J74" s="43">
        <v>160</v>
      </c>
      <c r="K74" s="43">
        <v>26796</v>
      </c>
      <c r="L74" s="43">
        <v>27944</v>
      </c>
      <c r="M74" s="43">
        <f t="shared" si="13"/>
        <v>20169</v>
      </c>
      <c r="N74" s="43">
        <f t="shared" si="14"/>
        <v>20169</v>
      </c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</row>
    <row r="75" spans="1:29" ht="14.4" x14ac:dyDescent="0.3">
      <c r="A75" s="39">
        <v>73</v>
      </c>
      <c r="B75" s="42">
        <f>'Population Totals'!B75</f>
        <v>29972</v>
      </c>
      <c r="C75" s="42">
        <v>22377</v>
      </c>
      <c r="D75" s="42">
        <v>4454</v>
      </c>
      <c r="E75" s="46">
        <f t="shared" si="10"/>
        <v>0.14860536500734017</v>
      </c>
      <c r="F75" s="42">
        <v>940</v>
      </c>
      <c r="G75" s="50">
        <f t="shared" si="11"/>
        <v>3.1362605098091551E-2</v>
      </c>
      <c r="H75" s="53">
        <f t="shared" si="12"/>
        <v>0.25340317629787801</v>
      </c>
      <c r="I75" s="56">
        <v>80</v>
      </c>
      <c r="J75" s="56">
        <v>1186</v>
      </c>
      <c r="K75" s="56">
        <v>29032</v>
      </c>
      <c r="L75" s="56">
        <v>28397</v>
      </c>
      <c r="M75" s="56">
        <f t="shared" si="13"/>
        <v>7595</v>
      </c>
      <c r="N75" s="59">
        <f t="shared" si="14"/>
        <v>7595</v>
      </c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</row>
    <row r="76" spans="1:29" ht="14.4" x14ac:dyDescent="0.3">
      <c r="A76" s="39">
        <v>74</v>
      </c>
      <c r="B76" s="43">
        <f>'Population Totals'!B76</f>
        <v>30327</v>
      </c>
      <c r="C76" s="43">
        <v>20487</v>
      </c>
      <c r="D76" s="43">
        <v>6640</v>
      </c>
      <c r="E76" s="47">
        <f t="shared" si="10"/>
        <v>0.21894681307086095</v>
      </c>
      <c r="F76" s="43">
        <v>1271</v>
      </c>
      <c r="G76" s="47">
        <f t="shared" si="11"/>
        <v>4.1909849309196424E-2</v>
      </c>
      <c r="H76" s="54">
        <f t="shared" si="12"/>
        <v>0.324463349490553</v>
      </c>
      <c r="I76" s="43">
        <v>115</v>
      </c>
      <c r="J76" s="43">
        <v>749</v>
      </c>
      <c r="K76" s="43">
        <v>29056</v>
      </c>
      <c r="L76" s="43">
        <v>28542</v>
      </c>
      <c r="M76" s="43">
        <f t="shared" si="13"/>
        <v>9840</v>
      </c>
      <c r="N76" s="43">
        <f t="shared" si="14"/>
        <v>9840</v>
      </c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</row>
    <row r="77" spans="1:29" ht="14.4" x14ac:dyDescent="0.3">
      <c r="A77" s="39">
        <v>75</v>
      </c>
      <c r="B77" s="42">
        <f>'Population Totals'!B77</f>
        <v>30262</v>
      </c>
      <c r="C77" s="42">
        <v>19149</v>
      </c>
      <c r="D77" s="42">
        <v>5749</v>
      </c>
      <c r="E77" s="46">
        <f t="shared" si="10"/>
        <v>0.18997422510078646</v>
      </c>
      <c r="F77" s="42">
        <v>1281</v>
      </c>
      <c r="G77" s="50">
        <f t="shared" si="11"/>
        <v>4.2330315246844226E-2</v>
      </c>
      <c r="H77" s="53">
        <f t="shared" si="12"/>
        <v>0.36722622430771262</v>
      </c>
      <c r="I77" s="56">
        <v>100</v>
      </c>
      <c r="J77" s="56">
        <v>2992</v>
      </c>
      <c r="K77" s="56">
        <v>28981</v>
      </c>
      <c r="L77" s="56">
        <v>28497</v>
      </c>
      <c r="M77" s="56">
        <f t="shared" si="13"/>
        <v>11113</v>
      </c>
      <c r="N77" s="59">
        <f t="shared" si="14"/>
        <v>11113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</row>
    <row r="78" spans="1:29" ht="14.4" x14ac:dyDescent="0.3">
      <c r="A78" s="39">
        <v>76</v>
      </c>
      <c r="B78" s="43">
        <f>'Population Totals'!B78</f>
        <v>29928</v>
      </c>
      <c r="C78" s="43">
        <v>6311</v>
      </c>
      <c r="D78" s="43">
        <v>19962</v>
      </c>
      <c r="E78" s="47">
        <f t="shared" si="10"/>
        <v>0.66700080192461908</v>
      </c>
      <c r="F78" s="43">
        <v>3261</v>
      </c>
      <c r="G78" s="47">
        <f t="shared" si="11"/>
        <v>0.10896150761828388</v>
      </c>
      <c r="H78" s="54">
        <f t="shared" si="12"/>
        <v>0.78912723870622825</v>
      </c>
      <c r="I78" s="43">
        <v>195</v>
      </c>
      <c r="J78" s="43">
        <v>507</v>
      </c>
      <c r="K78" s="43">
        <v>26667</v>
      </c>
      <c r="L78" s="43">
        <v>28409</v>
      </c>
      <c r="M78" s="43">
        <f t="shared" si="13"/>
        <v>23617</v>
      </c>
      <c r="N78" s="43">
        <f t="shared" si="14"/>
        <v>23617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</row>
    <row r="79" spans="1:29" ht="14.4" x14ac:dyDescent="0.3">
      <c r="A79" s="39">
        <v>77</v>
      </c>
      <c r="B79" s="42">
        <f>'Population Totals'!B79</f>
        <v>30006</v>
      </c>
      <c r="C79" s="42">
        <v>7934</v>
      </c>
      <c r="D79" s="42">
        <v>16811</v>
      </c>
      <c r="E79" s="46">
        <f t="shared" si="10"/>
        <v>0.56025461574351798</v>
      </c>
      <c r="F79" s="42">
        <v>3789</v>
      </c>
      <c r="G79" s="50">
        <f t="shared" si="11"/>
        <v>0.12627474505098979</v>
      </c>
      <c r="H79" s="53">
        <f t="shared" si="12"/>
        <v>0.73558621609011532</v>
      </c>
      <c r="I79" s="56">
        <v>190</v>
      </c>
      <c r="J79" s="56">
        <v>802</v>
      </c>
      <c r="K79" s="56">
        <v>26217</v>
      </c>
      <c r="L79" s="56">
        <v>28122</v>
      </c>
      <c r="M79" s="56">
        <f t="shared" si="13"/>
        <v>22072</v>
      </c>
      <c r="N79" s="59">
        <f t="shared" si="14"/>
        <v>22072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</row>
    <row r="80" spans="1:29" ht="14.4" x14ac:dyDescent="0.3">
      <c r="A80" s="39">
        <v>78</v>
      </c>
      <c r="B80" s="43">
        <f>'Population Totals'!B80</f>
        <v>29358</v>
      </c>
      <c r="C80" s="43">
        <v>24414</v>
      </c>
      <c r="D80" s="43">
        <v>1435</v>
      </c>
      <c r="E80" s="47">
        <f t="shared" si="10"/>
        <v>4.887935145445875E-2</v>
      </c>
      <c r="F80" s="43">
        <v>1353</v>
      </c>
      <c r="G80" s="47">
        <f t="shared" si="11"/>
        <v>4.6086245657061105E-2</v>
      </c>
      <c r="H80" s="54">
        <f t="shared" si="12"/>
        <v>0.1684038422235847</v>
      </c>
      <c r="I80" s="43">
        <v>143</v>
      </c>
      <c r="J80" s="43">
        <v>879</v>
      </c>
      <c r="K80" s="43">
        <v>28005</v>
      </c>
      <c r="L80" s="43">
        <v>27523</v>
      </c>
      <c r="M80" s="43">
        <f t="shared" si="13"/>
        <v>4944</v>
      </c>
      <c r="N80" s="43">
        <f t="shared" si="14"/>
        <v>4944</v>
      </c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</row>
    <row r="81" spans="1:29" ht="14.4" x14ac:dyDescent="0.3">
      <c r="A81" s="39">
        <v>79</v>
      </c>
      <c r="B81" s="42">
        <f>'Population Totals'!B81</f>
        <v>30065</v>
      </c>
      <c r="C81" s="42">
        <v>5296</v>
      </c>
      <c r="D81" s="42">
        <v>17165</v>
      </c>
      <c r="E81" s="46">
        <f t="shared" si="10"/>
        <v>0.57092965241975724</v>
      </c>
      <c r="F81" s="42">
        <v>7118</v>
      </c>
      <c r="G81" s="50">
        <f t="shared" si="11"/>
        <v>0.23675370031598203</v>
      </c>
      <c r="H81" s="53">
        <f t="shared" si="12"/>
        <v>0.82384832862132051</v>
      </c>
      <c r="I81" s="56">
        <v>338</v>
      </c>
      <c r="J81" s="56">
        <v>188</v>
      </c>
      <c r="K81" s="56">
        <v>22947</v>
      </c>
      <c r="L81" s="56">
        <v>28151</v>
      </c>
      <c r="M81" s="56">
        <f t="shared" si="13"/>
        <v>24769</v>
      </c>
      <c r="N81" s="59">
        <f t="shared" si="14"/>
        <v>24769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29" ht="14.4" x14ac:dyDescent="0.3">
      <c r="A82" s="39">
        <v>80</v>
      </c>
      <c r="B82" s="43">
        <f>'Population Totals'!B82</f>
        <v>30091</v>
      </c>
      <c r="C82" s="43">
        <v>9671</v>
      </c>
      <c r="D82" s="43">
        <v>15669</v>
      </c>
      <c r="E82" s="47">
        <f t="shared" si="10"/>
        <v>0.52072048120700543</v>
      </c>
      <c r="F82" s="43">
        <v>4089</v>
      </c>
      <c r="G82" s="47">
        <f t="shared" si="11"/>
        <v>0.13588780698547739</v>
      </c>
      <c r="H82" s="54">
        <f t="shared" si="12"/>
        <v>0.67860822172742685</v>
      </c>
      <c r="I82" s="43">
        <v>236</v>
      </c>
      <c r="J82" s="43">
        <v>195</v>
      </c>
      <c r="K82" s="43">
        <v>26002</v>
      </c>
      <c r="L82" s="43">
        <v>28519</v>
      </c>
      <c r="M82" s="43">
        <f t="shared" si="13"/>
        <v>20420</v>
      </c>
      <c r="N82" s="43">
        <f t="shared" si="14"/>
        <v>20420</v>
      </c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29" ht="14.4" x14ac:dyDescent="0.3">
      <c r="A83" s="39">
        <v>81</v>
      </c>
      <c r="B83" s="42">
        <f>'Population Totals'!B83</f>
        <v>30525</v>
      </c>
      <c r="C83" s="42">
        <v>20204</v>
      </c>
      <c r="D83" s="42">
        <v>4812</v>
      </c>
      <c r="E83" s="46">
        <f t="shared" si="10"/>
        <v>0.15764127764127764</v>
      </c>
      <c r="F83" s="42">
        <v>4031</v>
      </c>
      <c r="G83" s="50">
        <f t="shared" si="11"/>
        <v>0.13205569205569206</v>
      </c>
      <c r="H83" s="53">
        <f t="shared" si="12"/>
        <v>0.33811629811629812</v>
      </c>
      <c r="I83" s="56">
        <v>292</v>
      </c>
      <c r="J83" s="56">
        <v>542</v>
      </c>
      <c r="K83" s="56">
        <v>26494</v>
      </c>
      <c r="L83" s="56">
        <v>28225</v>
      </c>
      <c r="M83" s="56">
        <f t="shared" si="13"/>
        <v>10321</v>
      </c>
      <c r="N83" s="59">
        <f t="shared" si="14"/>
        <v>10321</v>
      </c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29" ht="14.4" x14ac:dyDescent="0.3">
      <c r="A84" s="39">
        <v>82</v>
      </c>
      <c r="B84" s="43">
        <f>'Population Totals'!B84</f>
        <v>30021</v>
      </c>
      <c r="C84" s="43">
        <v>23129</v>
      </c>
      <c r="D84" s="43">
        <v>3516</v>
      </c>
      <c r="E84" s="47">
        <f t="shared" si="10"/>
        <v>0.11711801738782852</v>
      </c>
      <c r="F84" s="43">
        <v>1832</v>
      </c>
      <c r="G84" s="47">
        <f t="shared" si="11"/>
        <v>6.1023949901735451E-2</v>
      </c>
      <c r="H84" s="54">
        <f t="shared" si="12"/>
        <v>0.22957263249058993</v>
      </c>
      <c r="I84" s="43">
        <v>224</v>
      </c>
      <c r="J84" s="43">
        <v>305</v>
      </c>
      <c r="K84" s="43">
        <v>28189</v>
      </c>
      <c r="L84" s="43">
        <v>28078</v>
      </c>
      <c r="M84" s="43">
        <f t="shared" si="13"/>
        <v>6892</v>
      </c>
      <c r="N84" s="43">
        <f t="shared" si="14"/>
        <v>6892</v>
      </c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29" ht="14.4" x14ac:dyDescent="0.3">
      <c r="A85" s="39">
        <v>83</v>
      </c>
      <c r="B85" s="42">
        <f>'Population Totals'!B85</f>
        <v>29821</v>
      </c>
      <c r="C85" s="42">
        <v>26327</v>
      </c>
      <c r="D85" s="42">
        <v>1150</v>
      </c>
      <c r="E85" s="46">
        <f t="shared" si="10"/>
        <v>3.8563428456456862E-2</v>
      </c>
      <c r="F85" s="42">
        <v>957</v>
      </c>
      <c r="G85" s="50">
        <f t="shared" si="11"/>
        <v>3.2091479158981924E-2</v>
      </c>
      <c r="H85" s="53">
        <f t="shared" si="12"/>
        <v>0.11716575567553067</v>
      </c>
      <c r="I85" s="56">
        <v>102</v>
      </c>
      <c r="J85" s="56">
        <v>318</v>
      </c>
      <c r="K85" s="56">
        <v>28864</v>
      </c>
      <c r="L85" s="56">
        <v>28249</v>
      </c>
      <c r="M85" s="56">
        <f t="shared" si="13"/>
        <v>3494</v>
      </c>
      <c r="N85" s="59">
        <f t="shared" si="14"/>
        <v>3494</v>
      </c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29" ht="14.4" x14ac:dyDescent="0.3">
      <c r="A86" s="39">
        <v>84</v>
      </c>
      <c r="B86" s="43">
        <f>'Population Totals'!B86</f>
        <v>29837</v>
      </c>
      <c r="C86" s="43">
        <v>22046</v>
      </c>
      <c r="D86" s="43">
        <v>3744</v>
      </c>
      <c r="E86" s="47">
        <f t="shared" si="10"/>
        <v>0.12548178436169857</v>
      </c>
      <c r="F86" s="43">
        <v>2193</v>
      </c>
      <c r="G86" s="47">
        <f t="shared" si="11"/>
        <v>7.3499346449039785E-2</v>
      </c>
      <c r="H86" s="54">
        <f t="shared" si="12"/>
        <v>0.26111874518215639</v>
      </c>
      <c r="I86" s="43">
        <v>237</v>
      </c>
      <c r="J86" s="43">
        <v>326</v>
      </c>
      <c r="K86" s="43">
        <v>27644</v>
      </c>
      <c r="L86" s="43">
        <v>27455</v>
      </c>
      <c r="M86" s="43">
        <f t="shared" si="13"/>
        <v>7791</v>
      </c>
      <c r="N86" s="43">
        <f t="shared" si="14"/>
        <v>7791</v>
      </c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29" ht="14.4" x14ac:dyDescent="0.3">
      <c r="A87" s="39">
        <v>85</v>
      </c>
      <c r="B87" s="42">
        <f>'Population Totals'!B87</f>
        <v>29925</v>
      </c>
      <c r="C87" s="42">
        <v>25698</v>
      </c>
      <c r="D87" s="42">
        <v>814</v>
      </c>
      <c r="E87" s="46">
        <f t="shared" si="10"/>
        <v>2.7201336675020886E-2</v>
      </c>
      <c r="F87" s="42">
        <v>1677</v>
      </c>
      <c r="G87" s="50">
        <f t="shared" si="11"/>
        <v>5.6040100250626564E-2</v>
      </c>
      <c r="H87" s="53">
        <f t="shared" si="12"/>
        <v>0.14125313283208021</v>
      </c>
      <c r="I87" s="56">
        <v>240</v>
      </c>
      <c r="J87" s="56">
        <v>165</v>
      </c>
      <c r="K87" s="56">
        <v>28248</v>
      </c>
      <c r="L87" s="56">
        <v>27674</v>
      </c>
      <c r="M87" s="56">
        <f t="shared" si="13"/>
        <v>4227</v>
      </c>
      <c r="N87" s="59">
        <f t="shared" si="14"/>
        <v>4227</v>
      </c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29" ht="14.4" x14ac:dyDescent="0.3">
      <c r="A88" s="39">
        <v>86</v>
      </c>
      <c r="B88" s="43">
        <f>'Population Totals'!B88</f>
        <v>29922</v>
      </c>
      <c r="C88" s="43">
        <v>25940</v>
      </c>
      <c r="D88" s="43">
        <v>121</v>
      </c>
      <c r="E88" s="47">
        <f t="shared" si="10"/>
        <v>4.0438473364079941E-3</v>
      </c>
      <c r="F88" s="43">
        <v>1801</v>
      </c>
      <c r="G88" s="47">
        <f t="shared" si="11"/>
        <v>6.0189826883229727E-2</v>
      </c>
      <c r="H88" s="54">
        <f t="shared" si="12"/>
        <v>0.13307933961633581</v>
      </c>
      <c r="I88" s="43">
        <v>502</v>
      </c>
      <c r="J88" s="43">
        <v>150</v>
      </c>
      <c r="K88" s="43">
        <v>28121</v>
      </c>
      <c r="L88" s="43">
        <v>27635</v>
      </c>
      <c r="M88" s="43">
        <f t="shared" si="13"/>
        <v>3982</v>
      </c>
      <c r="N88" s="43">
        <f t="shared" si="14"/>
        <v>3982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29" ht="14.4" x14ac:dyDescent="0.3">
      <c r="A89" s="39">
        <v>87</v>
      </c>
      <c r="B89" s="42">
        <f>'Population Totals'!B89</f>
        <v>29189</v>
      </c>
      <c r="C89" s="42">
        <v>19499</v>
      </c>
      <c r="D89" s="42">
        <v>2763</v>
      </c>
      <c r="E89" s="46">
        <f t="shared" si="10"/>
        <v>9.465894686354448E-2</v>
      </c>
      <c r="F89" s="42">
        <v>5991</v>
      </c>
      <c r="G89" s="50">
        <f t="shared" si="11"/>
        <v>0.2052485525369146</v>
      </c>
      <c r="H89" s="53">
        <f t="shared" si="12"/>
        <v>0.33197437390797901</v>
      </c>
      <c r="I89" s="56">
        <v>675</v>
      </c>
      <c r="J89" s="56">
        <v>88</v>
      </c>
      <c r="K89" s="56">
        <v>23198</v>
      </c>
      <c r="L89" s="56">
        <v>26572</v>
      </c>
      <c r="M89" s="56">
        <f t="shared" si="13"/>
        <v>9690</v>
      </c>
      <c r="N89" s="59">
        <f t="shared" si="14"/>
        <v>9690</v>
      </c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</row>
    <row r="90" spans="1:29" ht="14.4" x14ac:dyDescent="0.3">
      <c r="A90" s="39">
        <v>88</v>
      </c>
      <c r="B90" s="43">
        <f>'Population Totals'!B90</f>
        <v>30356</v>
      </c>
      <c r="C90" s="43">
        <v>16703</v>
      </c>
      <c r="D90" s="43">
        <v>8535</v>
      </c>
      <c r="E90" s="47">
        <f t="shared" si="10"/>
        <v>0.28116352615627882</v>
      </c>
      <c r="F90" s="43">
        <v>4334</v>
      </c>
      <c r="G90" s="47">
        <f t="shared" si="11"/>
        <v>0.14277243378574253</v>
      </c>
      <c r="H90" s="54">
        <f t="shared" si="12"/>
        <v>0.44976281460007905</v>
      </c>
      <c r="I90" s="43">
        <v>198</v>
      </c>
      <c r="J90" s="43">
        <v>162</v>
      </c>
      <c r="K90" s="43">
        <v>26022</v>
      </c>
      <c r="L90" s="43">
        <v>28358</v>
      </c>
      <c r="M90" s="43">
        <f t="shared" si="13"/>
        <v>13653</v>
      </c>
      <c r="N90" s="43">
        <f t="shared" si="14"/>
        <v>13653</v>
      </c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29" ht="14.4" x14ac:dyDescent="0.3">
      <c r="A91" s="39">
        <v>89</v>
      </c>
      <c r="B91" s="42">
        <f>'Population Totals'!B91</f>
        <v>29332</v>
      </c>
      <c r="C91" s="42">
        <v>22200</v>
      </c>
      <c r="D91" s="42">
        <v>4042</v>
      </c>
      <c r="E91" s="46">
        <f t="shared" si="10"/>
        <v>0.13780171825992091</v>
      </c>
      <c r="F91" s="42">
        <v>1885</v>
      </c>
      <c r="G91" s="50">
        <f t="shared" si="11"/>
        <v>6.4264284740215463E-2</v>
      </c>
      <c r="H91" s="53">
        <f t="shared" si="12"/>
        <v>0.24314741579162688</v>
      </c>
      <c r="I91" s="56">
        <v>211</v>
      </c>
      <c r="J91" s="56">
        <v>89</v>
      </c>
      <c r="K91" s="56">
        <v>27447</v>
      </c>
      <c r="L91" s="56">
        <v>27625</v>
      </c>
      <c r="M91" s="56">
        <f t="shared" si="13"/>
        <v>7132</v>
      </c>
      <c r="N91" s="59">
        <f t="shared" si="14"/>
        <v>7132</v>
      </c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</row>
    <row r="92" spans="1:29" ht="14.4" x14ac:dyDescent="0.3">
      <c r="A92" s="39">
        <v>90</v>
      </c>
      <c r="B92" s="43">
        <f>'Population Totals'!B92</f>
        <v>29709</v>
      </c>
      <c r="C92" s="43">
        <v>23081</v>
      </c>
      <c r="D92" s="43">
        <v>3831</v>
      </c>
      <c r="E92" s="47">
        <f t="shared" si="10"/>
        <v>0.12895082298293448</v>
      </c>
      <c r="F92" s="43">
        <v>1253</v>
      </c>
      <c r="G92" s="47">
        <f t="shared" si="11"/>
        <v>4.2175771651688038E-2</v>
      </c>
      <c r="H92" s="54">
        <f t="shared" si="12"/>
        <v>0.22309737789895318</v>
      </c>
      <c r="I92" s="43">
        <v>186</v>
      </c>
      <c r="J92" s="43">
        <v>262</v>
      </c>
      <c r="K92" s="43">
        <v>28456</v>
      </c>
      <c r="L92" s="43">
        <v>28004</v>
      </c>
      <c r="M92" s="43">
        <f t="shared" si="13"/>
        <v>6628</v>
      </c>
      <c r="N92" s="43">
        <f t="shared" si="14"/>
        <v>6628</v>
      </c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29" ht="14.4" x14ac:dyDescent="0.3">
      <c r="A93" s="39">
        <v>91</v>
      </c>
      <c r="B93" s="42">
        <f>'Population Totals'!B93</f>
        <v>30145</v>
      </c>
      <c r="C93" s="42">
        <v>22192</v>
      </c>
      <c r="D93" s="42">
        <v>3312</v>
      </c>
      <c r="E93" s="46">
        <f t="shared" si="10"/>
        <v>0.10986896666113784</v>
      </c>
      <c r="F93" s="42">
        <v>2670</v>
      </c>
      <c r="G93" s="50">
        <f t="shared" si="11"/>
        <v>8.8571902471388284E-2</v>
      </c>
      <c r="H93" s="53">
        <f t="shared" si="12"/>
        <v>0.26382484657488803</v>
      </c>
      <c r="I93" s="56">
        <v>255</v>
      </c>
      <c r="J93" s="56">
        <v>390</v>
      </c>
      <c r="K93" s="56">
        <v>27475</v>
      </c>
      <c r="L93" s="56">
        <v>27513</v>
      </c>
      <c r="M93" s="56">
        <f t="shared" si="13"/>
        <v>7953</v>
      </c>
      <c r="N93" s="59">
        <f t="shared" si="14"/>
        <v>7953</v>
      </c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29" ht="14.4" x14ac:dyDescent="0.3">
      <c r="A94" s="39">
        <v>92</v>
      </c>
      <c r="B94" s="43">
        <f>'Population Totals'!B94</f>
        <v>30129</v>
      </c>
      <c r="C94" s="43">
        <v>26782</v>
      </c>
      <c r="D94" s="43">
        <v>848</v>
      </c>
      <c r="E94" s="47">
        <f t="shared" si="10"/>
        <v>2.8145640412891235E-2</v>
      </c>
      <c r="F94" s="43">
        <v>1074</v>
      </c>
      <c r="G94" s="47">
        <f t="shared" si="11"/>
        <v>3.5646719107836303E-2</v>
      </c>
      <c r="H94" s="54">
        <f t="shared" si="12"/>
        <v>0.11108898403531481</v>
      </c>
      <c r="I94" s="43">
        <v>165</v>
      </c>
      <c r="J94" s="43">
        <v>245</v>
      </c>
      <c r="K94" s="43">
        <v>29055</v>
      </c>
      <c r="L94" s="43">
        <v>28540</v>
      </c>
      <c r="M94" s="43">
        <f t="shared" si="13"/>
        <v>3347</v>
      </c>
      <c r="N94" s="43">
        <f t="shared" si="14"/>
        <v>3347</v>
      </c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29" ht="14.4" x14ac:dyDescent="0.3">
      <c r="A95" s="39">
        <v>93</v>
      </c>
      <c r="B95" s="42">
        <f>'Population Totals'!B95</f>
        <v>29911</v>
      </c>
      <c r="C95" s="42">
        <v>24277</v>
      </c>
      <c r="D95" s="42">
        <v>3381</v>
      </c>
      <c r="E95" s="46">
        <f t="shared" si="10"/>
        <v>0.11303533816990405</v>
      </c>
      <c r="F95" s="42">
        <v>878</v>
      </c>
      <c r="G95" s="50">
        <f t="shared" si="11"/>
        <v>2.9353749456721607E-2</v>
      </c>
      <c r="H95" s="53">
        <f t="shared" si="12"/>
        <v>0.18835879776670791</v>
      </c>
      <c r="I95" s="56">
        <v>124</v>
      </c>
      <c r="J95" s="56">
        <v>346</v>
      </c>
      <c r="K95" s="56">
        <v>29033</v>
      </c>
      <c r="L95" s="56">
        <v>28614</v>
      </c>
      <c r="M95" s="56">
        <f t="shared" si="13"/>
        <v>5634</v>
      </c>
      <c r="N95" s="59">
        <f t="shared" si="14"/>
        <v>5634</v>
      </c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29" ht="14.4" x14ac:dyDescent="0.3">
      <c r="A96" s="39">
        <v>94</v>
      </c>
      <c r="B96" s="43">
        <f>'Population Totals'!B96</f>
        <v>29908</v>
      </c>
      <c r="C96" s="43">
        <v>17079</v>
      </c>
      <c r="D96" s="43">
        <v>9703</v>
      </c>
      <c r="E96" s="47">
        <f t="shared" si="10"/>
        <v>0.32442824662297715</v>
      </c>
      <c r="F96" s="43">
        <v>2301</v>
      </c>
      <c r="G96" s="47">
        <f t="shared" si="11"/>
        <v>7.693593687307744E-2</v>
      </c>
      <c r="H96" s="54">
        <f t="shared" si="12"/>
        <v>0.42894877624715794</v>
      </c>
      <c r="I96" s="43">
        <v>201</v>
      </c>
      <c r="J96" s="43">
        <v>169</v>
      </c>
      <c r="K96" s="43">
        <v>27607</v>
      </c>
      <c r="L96" s="43">
        <v>28742</v>
      </c>
      <c r="M96" s="43">
        <f t="shared" si="13"/>
        <v>12829</v>
      </c>
      <c r="N96" s="43">
        <f t="shared" si="14"/>
        <v>12829</v>
      </c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29" ht="14.4" x14ac:dyDescent="0.3">
      <c r="A97" s="39">
        <v>95</v>
      </c>
      <c r="B97" s="42">
        <f>'Population Totals'!B97</f>
        <v>29270</v>
      </c>
      <c r="C97" s="42">
        <v>16911</v>
      </c>
      <c r="D97" s="42">
        <v>10086</v>
      </c>
      <c r="E97" s="46">
        <f t="shared" si="10"/>
        <v>0.34458489921421248</v>
      </c>
      <c r="F97" s="42">
        <v>1695</v>
      </c>
      <c r="G97" s="50">
        <f t="shared" si="11"/>
        <v>5.7909121967885203E-2</v>
      </c>
      <c r="H97" s="53">
        <f t="shared" si="12"/>
        <v>0.42224120259651521</v>
      </c>
      <c r="I97" s="56">
        <v>92</v>
      </c>
      <c r="J97" s="56">
        <v>79</v>
      </c>
      <c r="K97" s="56">
        <v>27575</v>
      </c>
      <c r="L97" s="56">
        <v>28222</v>
      </c>
      <c r="M97" s="56">
        <f t="shared" si="13"/>
        <v>12359</v>
      </c>
      <c r="N97" s="59">
        <f t="shared" si="14"/>
        <v>12359</v>
      </c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29" ht="14.4" x14ac:dyDescent="0.3">
      <c r="A98" s="39">
        <v>96</v>
      </c>
      <c r="B98" s="43">
        <f>'Population Totals'!B98</f>
        <v>30051</v>
      </c>
      <c r="C98" s="43">
        <v>20709</v>
      </c>
      <c r="D98" s="43">
        <v>7287</v>
      </c>
      <c r="E98" s="47">
        <f t="shared" si="10"/>
        <v>0.24248777078965758</v>
      </c>
      <c r="F98" s="43">
        <v>951</v>
      </c>
      <c r="G98" s="47">
        <f t="shared" si="11"/>
        <v>3.1646201457522213E-2</v>
      </c>
      <c r="H98" s="54">
        <f t="shared" si="12"/>
        <v>0.31087151841868821</v>
      </c>
      <c r="I98" s="43">
        <v>107</v>
      </c>
      <c r="J98" s="43">
        <v>44</v>
      </c>
      <c r="K98" s="43">
        <v>29100</v>
      </c>
      <c r="L98" s="43">
        <v>28656</v>
      </c>
      <c r="M98" s="43">
        <f t="shared" si="13"/>
        <v>9342</v>
      </c>
      <c r="N98" s="43">
        <f t="shared" si="14"/>
        <v>9342</v>
      </c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29" ht="14.4" x14ac:dyDescent="0.3">
      <c r="A99" s="39">
        <v>97</v>
      </c>
      <c r="B99" s="42">
        <f>'Population Totals'!B99</f>
        <v>30182</v>
      </c>
      <c r="C99" s="42">
        <v>17107</v>
      </c>
      <c r="D99" s="42">
        <v>10598</v>
      </c>
      <c r="E99" s="46">
        <f t="shared" ref="E99:E102" si="15">IF(ISERROR(D99/B99),"",D99/B99)</f>
        <v>0.35113643893711483</v>
      </c>
      <c r="F99" s="42">
        <v>1474</v>
      </c>
      <c r="G99" s="50">
        <f t="shared" ref="G99:G102" si="16">IF(ISERROR(F99/B99),"",F99/B99)</f>
        <v>4.883705519846266E-2</v>
      </c>
      <c r="H99" s="53">
        <f t="shared" si="12"/>
        <v>0.43320522165529124</v>
      </c>
      <c r="I99" s="56">
        <v>116</v>
      </c>
      <c r="J99" s="56">
        <v>263</v>
      </c>
      <c r="K99" s="56">
        <v>28708</v>
      </c>
      <c r="L99" s="56">
        <v>28982</v>
      </c>
      <c r="M99" s="56">
        <f t="shared" si="13"/>
        <v>13075</v>
      </c>
      <c r="N99" s="59">
        <f t="shared" si="14"/>
        <v>13075</v>
      </c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29" ht="14.4" x14ac:dyDescent="0.3">
      <c r="A100" s="39">
        <v>98</v>
      </c>
      <c r="B100" s="43">
        <f>'Population Totals'!B100</f>
        <v>30460</v>
      </c>
      <c r="C100" s="43">
        <v>14938</v>
      </c>
      <c r="D100" s="43">
        <v>13599</v>
      </c>
      <c r="E100" s="47">
        <f t="shared" si="15"/>
        <v>0.44645436638214053</v>
      </c>
      <c r="F100" s="43">
        <v>746</v>
      </c>
      <c r="G100" s="47">
        <f t="shared" si="16"/>
        <v>2.449113591595535E-2</v>
      </c>
      <c r="H100" s="54">
        <f t="shared" si="12"/>
        <v>0.50958634274458303</v>
      </c>
      <c r="I100" s="43">
        <v>90</v>
      </c>
      <c r="J100" s="43">
        <v>160</v>
      </c>
      <c r="K100" s="43">
        <v>29714</v>
      </c>
      <c r="L100" s="43">
        <v>29113</v>
      </c>
      <c r="M100" s="43">
        <f t="shared" si="13"/>
        <v>15522</v>
      </c>
      <c r="N100" s="43">
        <f t="shared" si="14"/>
        <v>15522</v>
      </c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</row>
    <row r="101" spans="1:29" ht="14.4" x14ac:dyDescent="0.3">
      <c r="A101" s="39">
        <v>99</v>
      </c>
      <c r="B101" s="42">
        <f>'Population Totals'!B101</f>
        <v>29605</v>
      </c>
      <c r="C101" s="42">
        <v>22500</v>
      </c>
      <c r="D101" s="42">
        <v>4968</v>
      </c>
      <c r="E101" s="46">
        <f t="shared" si="15"/>
        <v>0.1678094916399257</v>
      </c>
      <c r="F101" s="42">
        <v>921</v>
      </c>
      <c r="G101" s="50">
        <f t="shared" si="16"/>
        <v>3.1109609863198783E-2</v>
      </c>
      <c r="H101" s="53">
        <f t="shared" si="12"/>
        <v>0.23999324438439454</v>
      </c>
      <c r="I101" s="56">
        <v>158</v>
      </c>
      <c r="J101" s="56">
        <v>183</v>
      </c>
      <c r="K101" s="56">
        <v>28684</v>
      </c>
      <c r="L101" s="56">
        <v>28325</v>
      </c>
      <c r="M101" s="56">
        <f t="shared" si="13"/>
        <v>7105</v>
      </c>
      <c r="N101" s="59">
        <f t="shared" si="14"/>
        <v>7105</v>
      </c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1:29" ht="14.4" x14ac:dyDescent="0.3">
      <c r="A102" s="39">
        <v>100</v>
      </c>
      <c r="B102" s="42">
        <f>'Population Totals'!B102</f>
        <v>30106</v>
      </c>
      <c r="C102" s="42">
        <v>17145</v>
      </c>
      <c r="D102" s="42">
        <v>10358</v>
      </c>
      <c r="E102" s="46">
        <f t="shared" si="15"/>
        <v>0.34405101973028634</v>
      </c>
      <c r="F102" s="42">
        <v>1242</v>
      </c>
      <c r="G102" s="50">
        <f t="shared" si="16"/>
        <v>4.1254235036205407E-2</v>
      </c>
      <c r="H102" s="53">
        <f t="shared" si="12"/>
        <v>0.43051219026107751</v>
      </c>
      <c r="I102" s="56">
        <v>200</v>
      </c>
      <c r="J102" s="56">
        <v>175</v>
      </c>
      <c r="K102" s="56">
        <v>28864</v>
      </c>
      <c r="L102" s="56">
        <v>28481</v>
      </c>
      <c r="M102" s="56">
        <f t="shared" si="13"/>
        <v>12961</v>
      </c>
      <c r="N102" s="59">
        <f t="shared" si="14"/>
        <v>12961</v>
      </c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</sheetData>
  <mergeCells count="2">
    <mergeCell ref="C1:D1"/>
    <mergeCell ref="I1:M1"/>
  </mergeCells>
  <printOptions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2"/>
  <sheetViews>
    <sheetView showRowColHeaders="0" tabSelected="1" zoomScale="12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.33203125" defaultRowHeight="13.2" x14ac:dyDescent="0.25"/>
  <cols>
    <col min="1" max="1" width="11" style="1" customWidth="1"/>
    <col min="2" max="6" width="13.109375" style="36" customWidth="1"/>
    <col min="7" max="7" width="16.109375" style="36" customWidth="1"/>
    <col min="8" max="8" width="13.109375" style="36" customWidth="1"/>
    <col min="9" max="9" width="16.44140625" style="36" customWidth="1"/>
    <col min="10" max="11" width="13.109375" style="36" customWidth="1"/>
    <col min="12" max="256" width="9.109375" style="36" bestFit="1"/>
  </cols>
  <sheetData>
    <row r="1" spans="1:13" ht="15" customHeight="1" x14ac:dyDescent="0.3">
      <c r="A1" s="60" t="s">
        <v>0</v>
      </c>
      <c r="B1" s="71" t="s">
        <v>28</v>
      </c>
      <c r="C1" s="71"/>
      <c r="D1" s="71"/>
      <c r="E1" s="71"/>
      <c r="F1" s="71"/>
      <c r="G1" s="71"/>
      <c r="H1" s="71"/>
      <c r="I1" s="71"/>
      <c r="J1" s="71"/>
      <c r="K1" s="71"/>
    </row>
    <row r="2" spans="1:13" s="38" customFormat="1" ht="18.75" customHeight="1" x14ac:dyDescent="0.3">
      <c r="A2" s="61"/>
      <c r="B2" s="62" t="s">
        <v>29</v>
      </c>
      <c r="C2" s="62" t="s">
        <v>30</v>
      </c>
      <c r="D2" s="62" t="s">
        <v>31</v>
      </c>
      <c r="E2" s="62" t="s">
        <v>32</v>
      </c>
      <c r="F2" s="62" t="s">
        <v>33</v>
      </c>
      <c r="G2" s="62" t="s">
        <v>34</v>
      </c>
      <c r="H2" s="62" t="s">
        <v>35</v>
      </c>
      <c r="I2" s="62" t="s">
        <v>36</v>
      </c>
      <c r="J2" s="62" t="s">
        <v>37</v>
      </c>
      <c r="K2" s="62" t="s">
        <v>38</v>
      </c>
    </row>
    <row r="3" spans="1:13" ht="15" customHeight="1" x14ac:dyDescent="0.3">
      <c r="A3" s="60">
        <v>1</v>
      </c>
      <c r="B3" s="63">
        <v>23745</v>
      </c>
      <c r="C3" s="63">
        <v>22453</v>
      </c>
      <c r="D3" s="63">
        <v>74</v>
      </c>
      <c r="E3" s="63">
        <v>359</v>
      </c>
      <c r="F3" s="63">
        <v>23386</v>
      </c>
      <c r="G3" s="63">
        <v>22317</v>
      </c>
      <c r="H3" s="63">
        <v>35</v>
      </c>
      <c r="I3" s="63">
        <v>247</v>
      </c>
      <c r="J3" s="63">
        <f t="shared" ref="J3:J34" si="0">B3-C3</f>
        <v>1292</v>
      </c>
      <c r="K3" s="63">
        <v>22810</v>
      </c>
      <c r="L3" s="38"/>
      <c r="M3" s="38"/>
    </row>
    <row r="4" spans="1:13" ht="15" customHeight="1" x14ac:dyDescent="0.3">
      <c r="A4" s="60">
        <v>2</v>
      </c>
      <c r="B4" s="7">
        <v>24198</v>
      </c>
      <c r="C4" s="7">
        <v>22224</v>
      </c>
      <c r="D4" s="7">
        <v>131</v>
      </c>
      <c r="E4" s="7">
        <v>367</v>
      </c>
      <c r="F4" s="7">
        <v>23831</v>
      </c>
      <c r="G4" s="7">
        <v>22076</v>
      </c>
      <c r="H4" s="7">
        <v>91</v>
      </c>
      <c r="I4" s="7">
        <v>185</v>
      </c>
      <c r="J4" s="7">
        <f t="shared" si="0"/>
        <v>1974</v>
      </c>
      <c r="K4" s="7">
        <v>23066</v>
      </c>
      <c r="L4" s="38"/>
      <c r="M4" s="38"/>
    </row>
    <row r="5" spans="1:13" ht="15" customHeight="1" x14ac:dyDescent="0.3">
      <c r="A5" s="60">
        <v>3</v>
      </c>
      <c r="B5" s="63">
        <v>25865</v>
      </c>
      <c r="C5" s="63">
        <v>24193</v>
      </c>
      <c r="D5" s="63">
        <v>56</v>
      </c>
      <c r="E5" s="63">
        <v>509</v>
      </c>
      <c r="F5" s="63">
        <v>25356</v>
      </c>
      <c r="G5" s="63">
        <v>24001</v>
      </c>
      <c r="H5" s="63">
        <v>173</v>
      </c>
      <c r="I5" s="63">
        <v>215</v>
      </c>
      <c r="J5" s="63">
        <f t="shared" si="0"/>
        <v>1672</v>
      </c>
      <c r="K5" s="63">
        <v>24756</v>
      </c>
      <c r="L5" s="38"/>
      <c r="M5" s="38"/>
    </row>
    <row r="6" spans="1:13" ht="13.8" x14ac:dyDescent="0.3">
      <c r="A6" s="60">
        <v>4</v>
      </c>
      <c r="B6" s="7">
        <v>24123</v>
      </c>
      <c r="C6" s="7">
        <v>22405</v>
      </c>
      <c r="D6" s="7">
        <v>28</v>
      </c>
      <c r="E6" s="7">
        <v>431</v>
      </c>
      <c r="F6" s="7">
        <v>23692</v>
      </c>
      <c r="G6" s="7">
        <v>22249</v>
      </c>
      <c r="H6" s="7">
        <v>81</v>
      </c>
      <c r="I6" s="7">
        <v>239</v>
      </c>
      <c r="J6" s="7">
        <f t="shared" si="0"/>
        <v>1718</v>
      </c>
      <c r="K6" s="7">
        <v>22822</v>
      </c>
      <c r="L6" s="38"/>
      <c r="M6" s="38"/>
    </row>
    <row r="7" spans="1:13" ht="13.8" x14ac:dyDescent="0.3">
      <c r="A7" s="60">
        <v>5</v>
      </c>
      <c r="B7" s="63">
        <v>23952</v>
      </c>
      <c r="C7" s="63">
        <v>22041</v>
      </c>
      <c r="D7" s="63">
        <v>62</v>
      </c>
      <c r="E7" s="63">
        <v>529</v>
      </c>
      <c r="F7" s="63">
        <v>23423</v>
      </c>
      <c r="G7" s="63">
        <v>21839</v>
      </c>
      <c r="H7" s="63">
        <v>176</v>
      </c>
      <c r="I7" s="63">
        <v>184</v>
      </c>
      <c r="J7" s="63">
        <f t="shared" si="0"/>
        <v>1911</v>
      </c>
      <c r="K7" s="63">
        <v>22636</v>
      </c>
      <c r="L7" s="38"/>
      <c r="M7" s="38"/>
    </row>
    <row r="8" spans="1:13" ht="13.8" x14ac:dyDescent="0.3">
      <c r="A8" s="60">
        <v>6</v>
      </c>
      <c r="B8" s="7">
        <v>23422</v>
      </c>
      <c r="C8" s="7">
        <v>19865</v>
      </c>
      <c r="D8" s="7">
        <v>64</v>
      </c>
      <c r="E8" s="7">
        <v>2056</v>
      </c>
      <c r="F8" s="7">
        <v>21366</v>
      </c>
      <c r="G8" s="7">
        <v>19481</v>
      </c>
      <c r="H8" s="7">
        <v>230</v>
      </c>
      <c r="I8" s="7">
        <v>234</v>
      </c>
      <c r="J8" s="7">
        <f t="shared" si="0"/>
        <v>3557</v>
      </c>
      <c r="K8" s="7">
        <v>21807</v>
      </c>
      <c r="L8" s="38"/>
      <c r="M8" s="38"/>
    </row>
    <row r="9" spans="1:13" ht="13.8" x14ac:dyDescent="0.3">
      <c r="A9" s="60">
        <v>7</v>
      </c>
      <c r="B9" s="63">
        <v>22272</v>
      </c>
      <c r="C9" s="63">
        <v>15497</v>
      </c>
      <c r="D9" s="63">
        <v>138</v>
      </c>
      <c r="E9" s="63">
        <v>5893</v>
      </c>
      <c r="F9" s="63">
        <v>16379</v>
      </c>
      <c r="G9" s="63">
        <v>14522</v>
      </c>
      <c r="H9" s="63">
        <v>178</v>
      </c>
      <c r="I9" s="63">
        <v>174</v>
      </c>
      <c r="J9" s="63">
        <f t="shared" si="0"/>
        <v>6775</v>
      </c>
      <c r="K9" s="63">
        <v>19828</v>
      </c>
      <c r="L9" s="38"/>
      <c r="M9" s="38"/>
    </row>
    <row r="10" spans="1:13" ht="13.8" x14ac:dyDescent="0.3">
      <c r="A10" s="60">
        <v>8</v>
      </c>
      <c r="B10" s="7">
        <v>22367</v>
      </c>
      <c r="C10" s="7">
        <v>18250</v>
      </c>
      <c r="D10" s="7">
        <v>186</v>
      </c>
      <c r="E10" s="7">
        <v>2535</v>
      </c>
      <c r="F10" s="7">
        <v>19832</v>
      </c>
      <c r="G10" s="7">
        <v>17850</v>
      </c>
      <c r="H10" s="7">
        <v>349</v>
      </c>
      <c r="I10" s="7">
        <v>209</v>
      </c>
      <c r="J10" s="7">
        <f t="shared" si="0"/>
        <v>4117</v>
      </c>
      <c r="K10" s="7">
        <v>20524</v>
      </c>
      <c r="L10" s="38"/>
      <c r="M10" s="38"/>
    </row>
    <row r="11" spans="1:13" ht="13.8" x14ac:dyDescent="0.3">
      <c r="A11" s="60">
        <v>9</v>
      </c>
      <c r="B11" s="63">
        <v>20046</v>
      </c>
      <c r="C11" s="63">
        <v>7139</v>
      </c>
      <c r="D11" s="63">
        <v>432</v>
      </c>
      <c r="E11" s="63">
        <v>10066</v>
      </c>
      <c r="F11" s="63">
        <v>9980</v>
      </c>
      <c r="G11" s="63">
        <v>5905</v>
      </c>
      <c r="H11" s="63">
        <v>541</v>
      </c>
      <c r="I11" s="63">
        <v>74</v>
      </c>
      <c r="J11" s="63">
        <f t="shared" si="0"/>
        <v>12907</v>
      </c>
      <c r="K11" s="63">
        <v>17585</v>
      </c>
      <c r="L11" s="38"/>
      <c r="M11" s="38"/>
    </row>
    <row r="12" spans="1:13" ht="13.8" x14ac:dyDescent="0.3">
      <c r="A12" s="60">
        <v>10</v>
      </c>
      <c r="B12" s="7">
        <v>22828</v>
      </c>
      <c r="C12" s="7">
        <v>18336</v>
      </c>
      <c r="D12" s="7">
        <v>431</v>
      </c>
      <c r="E12" s="7">
        <v>1777</v>
      </c>
      <c r="F12" s="7">
        <v>21051</v>
      </c>
      <c r="G12" s="7">
        <v>17982</v>
      </c>
      <c r="H12" s="7">
        <v>1189</v>
      </c>
      <c r="I12" s="7">
        <v>216</v>
      </c>
      <c r="J12" s="7">
        <f t="shared" si="0"/>
        <v>4492</v>
      </c>
      <c r="K12" s="7">
        <v>21061</v>
      </c>
      <c r="L12" s="38"/>
      <c r="M12" s="38"/>
    </row>
    <row r="13" spans="1:13" ht="13.8" x14ac:dyDescent="0.3">
      <c r="A13" s="60">
        <v>11</v>
      </c>
      <c r="B13" s="63">
        <v>21070</v>
      </c>
      <c r="C13" s="63">
        <v>11786</v>
      </c>
      <c r="D13" s="63">
        <v>481</v>
      </c>
      <c r="E13" s="63">
        <v>6607</v>
      </c>
      <c r="F13" s="63">
        <v>14463</v>
      </c>
      <c r="G13" s="63">
        <v>10943</v>
      </c>
      <c r="H13" s="63">
        <v>407</v>
      </c>
      <c r="I13" s="63">
        <v>126</v>
      </c>
      <c r="J13" s="63">
        <f t="shared" si="0"/>
        <v>9284</v>
      </c>
      <c r="K13" s="63">
        <v>18720</v>
      </c>
      <c r="L13" s="38"/>
      <c r="M13" s="38"/>
    </row>
    <row r="14" spans="1:13" ht="13.8" x14ac:dyDescent="0.3">
      <c r="A14" s="60">
        <v>12</v>
      </c>
      <c r="B14" s="7">
        <v>24550</v>
      </c>
      <c r="C14" s="7">
        <v>21369</v>
      </c>
      <c r="D14" s="7">
        <v>131</v>
      </c>
      <c r="E14" s="7">
        <v>1235</v>
      </c>
      <c r="F14" s="7">
        <v>23315</v>
      </c>
      <c r="G14" s="7">
        <v>21087</v>
      </c>
      <c r="H14" s="7">
        <v>286</v>
      </c>
      <c r="I14" s="7">
        <v>196</v>
      </c>
      <c r="J14" s="7">
        <f t="shared" si="0"/>
        <v>3181</v>
      </c>
      <c r="K14" s="7">
        <v>22777</v>
      </c>
      <c r="L14" s="38"/>
      <c r="M14" s="38"/>
    </row>
    <row r="15" spans="1:13" ht="13.8" x14ac:dyDescent="0.3">
      <c r="A15" s="60">
        <v>13</v>
      </c>
      <c r="B15" s="63">
        <v>21957</v>
      </c>
      <c r="C15" s="63">
        <v>13201</v>
      </c>
      <c r="D15" s="63">
        <v>619</v>
      </c>
      <c r="E15" s="63">
        <v>2725</v>
      </c>
      <c r="F15" s="63">
        <v>19232</v>
      </c>
      <c r="G15" s="63">
        <v>12727</v>
      </c>
      <c r="H15" s="63">
        <v>4624</v>
      </c>
      <c r="I15" s="63">
        <v>124</v>
      </c>
      <c r="J15" s="63">
        <f t="shared" si="0"/>
        <v>8756</v>
      </c>
      <c r="K15" s="63">
        <v>20256</v>
      </c>
      <c r="L15" s="38"/>
      <c r="M15" s="38"/>
    </row>
    <row r="16" spans="1:13" ht="13.8" x14ac:dyDescent="0.3">
      <c r="A16" s="60">
        <v>14</v>
      </c>
      <c r="B16" s="7">
        <v>20454</v>
      </c>
      <c r="C16" s="7">
        <v>14841</v>
      </c>
      <c r="D16" s="7">
        <v>802</v>
      </c>
      <c r="E16" s="7">
        <v>2433</v>
      </c>
      <c r="F16" s="7">
        <v>18021</v>
      </c>
      <c r="G16" s="7">
        <v>14348</v>
      </c>
      <c r="H16" s="7">
        <v>1462</v>
      </c>
      <c r="I16" s="7">
        <v>152</v>
      </c>
      <c r="J16" s="7">
        <f t="shared" si="0"/>
        <v>5613</v>
      </c>
      <c r="K16" s="7">
        <v>18587</v>
      </c>
      <c r="L16" s="38"/>
      <c r="M16" s="38"/>
    </row>
    <row r="17" spans="1:13" ht="13.8" x14ac:dyDescent="0.3">
      <c r="A17" s="60">
        <v>15</v>
      </c>
      <c r="B17" s="63">
        <v>21788</v>
      </c>
      <c r="C17" s="63">
        <v>13851</v>
      </c>
      <c r="D17" s="63">
        <v>369</v>
      </c>
      <c r="E17" s="63">
        <v>6557</v>
      </c>
      <c r="F17" s="63">
        <v>15231</v>
      </c>
      <c r="G17" s="63">
        <v>12948</v>
      </c>
      <c r="H17" s="63">
        <v>586</v>
      </c>
      <c r="I17" s="63">
        <v>122</v>
      </c>
      <c r="J17" s="63">
        <f t="shared" si="0"/>
        <v>7937</v>
      </c>
      <c r="K17" s="63">
        <v>19233</v>
      </c>
      <c r="L17" s="38"/>
      <c r="M17" s="38"/>
    </row>
    <row r="18" spans="1:13" ht="13.8" x14ac:dyDescent="0.3">
      <c r="A18" s="60">
        <v>16</v>
      </c>
      <c r="B18" s="7">
        <v>20342</v>
      </c>
      <c r="C18" s="7">
        <v>16024</v>
      </c>
      <c r="D18" s="7">
        <v>308</v>
      </c>
      <c r="E18" s="7">
        <v>2687</v>
      </c>
      <c r="F18" s="7">
        <v>17655</v>
      </c>
      <c r="G18" s="7">
        <v>15504</v>
      </c>
      <c r="H18" s="7">
        <v>556</v>
      </c>
      <c r="I18" s="7">
        <v>147</v>
      </c>
      <c r="J18" s="7">
        <f t="shared" si="0"/>
        <v>4318</v>
      </c>
      <c r="K18" s="7">
        <v>18388</v>
      </c>
      <c r="L18" s="38"/>
      <c r="M18" s="38"/>
    </row>
    <row r="19" spans="1:13" ht="13.8" x14ac:dyDescent="0.3">
      <c r="A19" s="60">
        <v>17</v>
      </c>
      <c r="B19" s="63">
        <v>21828</v>
      </c>
      <c r="C19" s="63">
        <v>15609</v>
      </c>
      <c r="D19" s="63">
        <v>182</v>
      </c>
      <c r="E19" s="63">
        <v>3690</v>
      </c>
      <c r="F19" s="63">
        <v>18138</v>
      </c>
      <c r="G19" s="63">
        <v>15017</v>
      </c>
      <c r="H19" s="63">
        <v>529</v>
      </c>
      <c r="I19" s="63">
        <v>158</v>
      </c>
      <c r="J19" s="63">
        <f t="shared" si="0"/>
        <v>6219</v>
      </c>
      <c r="K19" s="63">
        <v>19461</v>
      </c>
      <c r="L19" s="38"/>
      <c r="M19" s="38"/>
    </row>
    <row r="20" spans="1:13" ht="13.8" x14ac:dyDescent="0.3">
      <c r="A20" s="60">
        <v>18</v>
      </c>
      <c r="B20" s="7">
        <v>21710</v>
      </c>
      <c r="C20" s="7">
        <v>16083</v>
      </c>
      <c r="D20" s="7">
        <v>672</v>
      </c>
      <c r="E20" s="7">
        <v>3001</v>
      </c>
      <c r="F20" s="7">
        <v>18709</v>
      </c>
      <c r="G20" s="7">
        <v>15627</v>
      </c>
      <c r="H20" s="7">
        <v>598</v>
      </c>
      <c r="I20" s="7">
        <v>186</v>
      </c>
      <c r="J20" s="7">
        <f t="shared" si="0"/>
        <v>5627</v>
      </c>
      <c r="K20" s="7">
        <v>19668</v>
      </c>
      <c r="L20" s="38"/>
      <c r="M20" s="38"/>
    </row>
    <row r="21" spans="1:13" ht="13.8" x14ac:dyDescent="0.3">
      <c r="A21" s="60">
        <v>19</v>
      </c>
      <c r="B21" s="63">
        <v>22457</v>
      </c>
      <c r="C21" s="63">
        <v>15718</v>
      </c>
      <c r="D21" s="63">
        <v>726</v>
      </c>
      <c r="E21" s="63">
        <v>4244</v>
      </c>
      <c r="F21" s="63">
        <v>18213</v>
      </c>
      <c r="G21" s="63">
        <v>15063</v>
      </c>
      <c r="H21" s="63">
        <v>602</v>
      </c>
      <c r="I21" s="63">
        <v>147</v>
      </c>
      <c r="J21" s="63">
        <f t="shared" si="0"/>
        <v>6739</v>
      </c>
      <c r="K21" s="63">
        <v>20326</v>
      </c>
      <c r="L21" s="38"/>
      <c r="M21" s="38"/>
    </row>
    <row r="22" spans="1:13" ht="13.8" x14ac:dyDescent="0.3">
      <c r="A22" s="60">
        <v>20</v>
      </c>
      <c r="B22" s="7">
        <v>22865</v>
      </c>
      <c r="C22" s="7">
        <v>18606</v>
      </c>
      <c r="D22" s="7">
        <v>890</v>
      </c>
      <c r="E22" s="7">
        <v>1373</v>
      </c>
      <c r="F22" s="7">
        <v>21492</v>
      </c>
      <c r="G22" s="7">
        <v>18311</v>
      </c>
      <c r="H22" s="7">
        <v>705</v>
      </c>
      <c r="I22" s="7">
        <v>182</v>
      </c>
      <c r="J22" s="7">
        <f t="shared" si="0"/>
        <v>4259</v>
      </c>
      <c r="K22" s="7">
        <v>21150</v>
      </c>
      <c r="L22" s="38"/>
      <c r="M22" s="38"/>
    </row>
    <row r="23" spans="1:13" ht="13.8" x14ac:dyDescent="0.3">
      <c r="A23" s="60">
        <v>21</v>
      </c>
      <c r="B23" s="63">
        <v>25955</v>
      </c>
      <c r="C23" s="63">
        <v>20110</v>
      </c>
      <c r="D23" s="63">
        <v>1667</v>
      </c>
      <c r="E23" s="63">
        <v>2044</v>
      </c>
      <c r="F23" s="63">
        <v>23911</v>
      </c>
      <c r="G23" s="63">
        <v>19501</v>
      </c>
      <c r="H23" s="63">
        <v>951</v>
      </c>
      <c r="I23" s="63">
        <v>183</v>
      </c>
      <c r="J23" s="63">
        <f t="shared" si="0"/>
        <v>5845</v>
      </c>
      <c r="K23" s="63">
        <v>24000</v>
      </c>
      <c r="L23" s="38"/>
      <c r="M23" s="38"/>
    </row>
    <row r="24" spans="1:13" ht="13.8" x14ac:dyDescent="0.3">
      <c r="A24" s="60">
        <v>22</v>
      </c>
      <c r="B24" s="7">
        <v>23654</v>
      </c>
      <c r="C24" s="7">
        <v>18806</v>
      </c>
      <c r="D24" s="7">
        <v>1240</v>
      </c>
      <c r="E24" s="7">
        <v>1774</v>
      </c>
      <c r="F24" s="7">
        <v>21880</v>
      </c>
      <c r="G24" s="7">
        <v>18356</v>
      </c>
      <c r="H24" s="7">
        <v>547</v>
      </c>
      <c r="I24" s="7">
        <v>204</v>
      </c>
      <c r="J24" s="7">
        <f t="shared" si="0"/>
        <v>4848</v>
      </c>
      <c r="K24" s="7">
        <v>21742</v>
      </c>
      <c r="L24" s="38"/>
      <c r="M24" s="38"/>
    </row>
    <row r="25" spans="1:13" ht="13.8" x14ac:dyDescent="0.3">
      <c r="A25" s="60">
        <v>23</v>
      </c>
      <c r="B25" s="63">
        <v>22061</v>
      </c>
      <c r="C25" s="63">
        <v>18488</v>
      </c>
      <c r="D25" s="63">
        <v>269</v>
      </c>
      <c r="E25" s="63">
        <v>1194</v>
      </c>
      <c r="F25" s="63">
        <v>20867</v>
      </c>
      <c r="G25" s="63">
        <v>18225</v>
      </c>
      <c r="H25" s="63">
        <v>380</v>
      </c>
      <c r="I25" s="63">
        <v>233</v>
      </c>
      <c r="J25" s="63">
        <f t="shared" si="0"/>
        <v>3573</v>
      </c>
      <c r="K25" s="63">
        <v>20071</v>
      </c>
      <c r="L25" s="38"/>
      <c r="M25" s="38"/>
    </row>
    <row r="26" spans="1:13" ht="13.8" x14ac:dyDescent="0.3">
      <c r="A26" s="60">
        <v>24</v>
      </c>
      <c r="B26" s="7">
        <v>22453</v>
      </c>
      <c r="C26" s="7">
        <v>19305</v>
      </c>
      <c r="D26" s="7">
        <v>185</v>
      </c>
      <c r="E26" s="7">
        <v>868</v>
      </c>
      <c r="F26" s="7">
        <v>21585</v>
      </c>
      <c r="G26" s="7">
        <v>19099</v>
      </c>
      <c r="H26" s="7">
        <v>191</v>
      </c>
      <c r="I26" s="7">
        <v>238</v>
      </c>
      <c r="J26" s="7">
        <f t="shared" si="0"/>
        <v>3148</v>
      </c>
      <c r="K26" s="7">
        <v>20609</v>
      </c>
      <c r="L26" s="38"/>
      <c r="M26" s="38"/>
    </row>
    <row r="27" spans="1:13" ht="13.8" x14ac:dyDescent="0.3">
      <c r="A27" s="60">
        <v>25</v>
      </c>
      <c r="B27" s="63">
        <v>22774</v>
      </c>
      <c r="C27" s="63">
        <v>20049</v>
      </c>
      <c r="D27" s="63">
        <v>123</v>
      </c>
      <c r="E27" s="63">
        <v>869</v>
      </c>
      <c r="F27" s="63">
        <v>21905</v>
      </c>
      <c r="G27" s="63">
        <v>19867</v>
      </c>
      <c r="H27" s="63">
        <v>190</v>
      </c>
      <c r="I27" s="63">
        <v>190</v>
      </c>
      <c r="J27" s="63">
        <f t="shared" si="0"/>
        <v>2725</v>
      </c>
      <c r="K27" s="63">
        <v>21052</v>
      </c>
      <c r="L27" s="38"/>
      <c r="M27" s="38"/>
    </row>
    <row r="28" spans="1:13" ht="13.8" x14ac:dyDescent="0.3">
      <c r="A28" s="60">
        <v>26</v>
      </c>
      <c r="B28" s="7">
        <v>23108</v>
      </c>
      <c r="C28" s="7">
        <v>19839</v>
      </c>
      <c r="D28" s="7">
        <v>64</v>
      </c>
      <c r="E28" s="7">
        <v>1504</v>
      </c>
      <c r="F28" s="7">
        <v>21604</v>
      </c>
      <c r="G28" s="7">
        <v>19601</v>
      </c>
      <c r="H28" s="7">
        <v>278</v>
      </c>
      <c r="I28" s="7">
        <v>267</v>
      </c>
      <c r="J28" s="7">
        <f t="shared" si="0"/>
        <v>3269</v>
      </c>
      <c r="K28" s="7">
        <v>21581</v>
      </c>
      <c r="L28" s="38"/>
      <c r="M28" s="38"/>
    </row>
    <row r="29" spans="1:13" ht="13.8" x14ac:dyDescent="0.3">
      <c r="A29" s="60">
        <v>27</v>
      </c>
      <c r="B29" s="63">
        <v>25452</v>
      </c>
      <c r="C29" s="63">
        <v>23315</v>
      </c>
      <c r="D29" s="63">
        <v>255</v>
      </c>
      <c r="E29" s="63">
        <v>409</v>
      </c>
      <c r="F29" s="63">
        <v>25043</v>
      </c>
      <c r="G29" s="63">
        <v>23195</v>
      </c>
      <c r="H29" s="63">
        <v>64</v>
      </c>
      <c r="I29" s="63">
        <v>206</v>
      </c>
      <c r="J29" s="63">
        <f t="shared" si="0"/>
        <v>2137</v>
      </c>
      <c r="K29" s="63">
        <v>24041</v>
      </c>
      <c r="L29" s="38"/>
      <c r="M29" s="38"/>
    </row>
    <row r="30" spans="1:13" ht="13.8" x14ac:dyDescent="0.3">
      <c r="A30" s="60">
        <v>28</v>
      </c>
      <c r="B30" s="7">
        <v>24006</v>
      </c>
      <c r="C30" s="7">
        <v>22261</v>
      </c>
      <c r="D30" s="7">
        <v>201</v>
      </c>
      <c r="E30" s="7">
        <v>503</v>
      </c>
      <c r="F30" s="7">
        <v>23503</v>
      </c>
      <c r="G30" s="7">
        <v>22129</v>
      </c>
      <c r="H30" s="7">
        <v>77</v>
      </c>
      <c r="I30" s="7">
        <v>201</v>
      </c>
      <c r="J30" s="7">
        <f t="shared" si="0"/>
        <v>1745</v>
      </c>
      <c r="K30" s="7">
        <v>22940</v>
      </c>
      <c r="L30" s="38"/>
      <c r="M30" s="38"/>
    </row>
    <row r="31" spans="1:13" ht="13.8" x14ac:dyDescent="0.3">
      <c r="A31" s="60">
        <v>29</v>
      </c>
      <c r="B31" s="63">
        <v>23844</v>
      </c>
      <c r="C31" s="63">
        <v>19075</v>
      </c>
      <c r="D31" s="63">
        <v>2899</v>
      </c>
      <c r="E31" s="63">
        <v>893</v>
      </c>
      <c r="F31" s="63">
        <v>22951</v>
      </c>
      <c r="G31" s="63">
        <v>18919</v>
      </c>
      <c r="H31" s="63">
        <v>69</v>
      </c>
      <c r="I31" s="63">
        <v>153</v>
      </c>
      <c r="J31" s="63">
        <f t="shared" si="0"/>
        <v>4769</v>
      </c>
      <c r="K31" s="63">
        <v>22526</v>
      </c>
      <c r="L31" s="38"/>
      <c r="M31" s="38"/>
    </row>
    <row r="32" spans="1:13" ht="13.8" x14ac:dyDescent="0.3">
      <c r="A32" s="60">
        <v>30</v>
      </c>
      <c r="B32" s="7">
        <v>22819</v>
      </c>
      <c r="C32" s="7">
        <v>19753</v>
      </c>
      <c r="D32" s="7">
        <v>1406</v>
      </c>
      <c r="E32" s="7">
        <v>732</v>
      </c>
      <c r="F32" s="7">
        <v>22087</v>
      </c>
      <c r="G32" s="7">
        <v>19594</v>
      </c>
      <c r="H32" s="7">
        <v>61</v>
      </c>
      <c r="I32" s="7">
        <v>200</v>
      </c>
      <c r="J32" s="7">
        <f t="shared" si="0"/>
        <v>3066</v>
      </c>
      <c r="K32" s="7">
        <v>21722</v>
      </c>
      <c r="L32" s="38"/>
      <c r="M32" s="38"/>
    </row>
    <row r="33" spans="1:13" ht="13.8" x14ac:dyDescent="0.3">
      <c r="A33" s="60">
        <v>31</v>
      </c>
      <c r="B33" s="63">
        <v>23221</v>
      </c>
      <c r="C33" s="63">
        <v>20848</v>
      </c>
      <c r="D33" s="63">
        <v>502</v>
      </c>
      <c r="E33" s="63">
        <v>776</v>
      </c>
      <c r="F33" s="63">
        <v>22445</v>
      </c>
      <c r="G33" s="63">
        <v>20607</v>
      </c>
      <c r="H33" s="63">
        <v>111</v>
      </c>
      <c r="I33" s="63">
        <v>231</v>
      </c>
      <c r="J33" s="63">
        <f t="shared" si="0"/>
        <v>2373</v>
      </c>
      <c r="K33" s="63">
        <v>22095</v>
      </c>
      <c r="L33" s="38"/>
      <c r="M33" s="38"/>
    </row>
    <row r="34" spans="1:13" ht="13.8" x14ac:dyDescent="0.3">
      <c r="A34" s="60">
        <v>32</v>
      </c>
      <c r="B34" s="7">
        <v>23535</v>
      </c>
      <c r="C34" s="7">
        <v>16141</v>
      </c>
      <c r="D34" s="7">
        <v>4644</v>
      </c>
      <c r="E34" s="7">
        <v>1534</v>
      </c>
      <c r="F34" s="7">
        <v>22001</v>
      </c>
      <c r="G34" s="7">
        <v>15835</v>
      </c>
      <c r="H34" s="7">
        <v>644</v>
      </c>
      <c r="I34" s="7">
        <v>90</v>
      </c>
      <c r="J34" s="7">
        <f t="shared" si="0"/>
        <v>7394</v>
      </c>
      <c r="K34" s="7">
        <v>22346</v>
      </c>
      <c r="L34" s="38"/>
      <c r="M34" s="38"/>
    </row>
    <row r="35" spans="1:13" ht="13.8" x14ac:dyDescent="0.3">
      <c r="A35" s="60">
        <v>33</v>
      </c>
      <c r="B35" s="63">
        <v>23339</v>
      </c>
      <c r="C35" s="63">
        <v>20841</v>
      </c>
      <c r="D35" s="63">
        <v>992</v>
      </c>
      <c r="E35" s="63">
        <v>804</v>
      </c>
      <c r="F35" s="63">
        <v>22535</v>
      </c>
      <c r="G35" s="63">
        <v>20652</v>
      </c>
      <c r="H35" s="63">
        <v>101</v>
      </c>
      <c r="I35" s="63">
        <v>150</v>
      </c>
      <c r="J35" s="63">
        <f t="shared" ref="J35:J66" si="1">B35-C35</f>
        <v>2498</v>
      </c>
      <c r="K35" s="63">
        <v>22454</v>
      </c>
      <c r="L35" s="38"/>
      <c r="M35" s="38"/>
    </row>
    <row r="36" spans="1:13" ht="13.8" x14ac:dyDescent="0.3">
      <c r="A36" s="60">
        <v>34</v>
      </c>
      <c r="B36" s="7">
        <v>22218</v>
      </c>
      <c r="C36" s="7">
        <v>10973</v>
      </c>
      <c r="D36" s="7">
        <v>9886</v>
      </c>
      <c r="E36" s="7">
        <v>712</v>
      </c>
      <c r="F36" s="7">
        <v>21506</v>
      </c>
      <c r="G36" s="7">
        <v>10837</v>
      </c>
      <c r="H36" s="7">
        <v>162</v>
      </c>
      <c r="I36" s="7">
        <v>87</v>
      </c>
      <c r="J36" s="7">
        <f t="shared" si="1"/>
        <v>11245</v>
      </c>
      <c r="K36" s="7">
        <v>21516</v>
      </c>
      <c r="L36" s="38"/>
      <c r="M36" s="38"/>
    </row>
    <row r="37" spans="1:13" ht="13.8" x14ac:dyDescent="0.3">
      <c r="A37" s="60">
        <v>35</v>
      </c>
      <c r="B37" s="63">
        <v>22282</v>
      </c>
      <c r="C37" s="63">
        <v>9149</v>
      </c>
      <c r="D37" s="63">
        <v>11844</v>
      </c>
      <c r="E37" s="63">
        <v>594</v>
      </c>
      <c r="F37" s="63">
        <v>21688</v>
      </c>
      <c r="G37" s="63">
        <v>9037</v>
      </c>
      <c r="H37" s="63">
        <v>204</v>
      </c>
      <c r="I37" s="63">
        <v>79</v>
      </c>
      <c r="J37" s="63">
        <f t="shared" si="1"/>
        <v>13133</v>
      </c>
      <c r="K37" s="63">
        <v>21576</v>
      </c>
      <c r="L37" s="38"/>
      <c r="M37" s="38"/>
    </row>
    <row r="38" spans="1:13" ht="13.8" x14ac:dyDescent="0.3">
      <c r="A38" s="60">
        <v>36</v>
      </c>
      <c r="B38" s="7">
        <v>23238</v>
      </c>
      <c r="C38" s="7">
        <v>17063</v>
      </c>
      <c r="D38" s="7">
        <v>3817</v>
      </c>
      <c r="E38" s="7">
        <v>1394</v>
      </c>
      <c r="F38" s="7">
        <v>21844</v>
      </c>
      <c r="G38" s="7">
        <v>16819</v>
      </c>
      <c r="H38" s="7">
        <v>272</v>
      </c>
      <c r="I38" s="7">
        <v>153</v>
      </c>
      <c r="J38" s="7">
        <f t="shared" si="1"/>
        <v>6175</v>
      </c>
      <c r="K38" s="7">
        <v>22082</v>
      </c>
      <c r="L38" s="38"/>
      <c r="M38" s="38"/>
    </row>
    <row r="39" spans="1:13" ht="13.8" x14ac:dyDescent="0.3">
      <c r="A39" s="60">
        <v>37</v>
      </c>
      <c r="B39" s="63">
        <v>23354</v>
      </c>
      <c r="C39" s="63">
        <v>16507</v>
      </c>
      <c r="D39" s="63">
        <v>5765</v>
      </c>
      <c r="E39" s="63">
        <v>399</v>
      </c>
      <c r="F39" s="63">
        <v>22955</v>
      </c>
      <c r="G39" s="63">
        <v>16399</v>
      </c>
      <c r="H39" s="63">
        <v>128</v>
      </c>
      <c r="I39" s="63">
        <v>103</v>
      </c>
      <c r="J39" s="63">
        <f t="shared" si="1"/>
        <v>6847</v>
      </c>
      <c r="K39" s="63">
        <v>22651</v>
      </c>
      <c r="L39" s="38"/>
      <c r="M39" s="38"/>
    </row>
    <row r="40" spans="1:13" ht="13.8" x14ac:dyDescent="0.3">
      <c r="A40" s="60">
        <v>38</v>
      </c>
      <c r="B40" s="7">
        <v>23886</v>
      </c>
      <c r="C40" s="7">
        <v>19451</v>
      </c>
      <c r="D40" s="7">
        <v>2595</v>
      </c>
      <c r="E40" s="7">
        <v>714</v>
      </c>
      <c r="F40" s="7">
        <v>23172</v>
      </c>
      <c r="G40" s="7">
        <v>19269</v>
      </c>
      <c r="H40" s="7">
        <v>414</v>
      </c>
      <c r="I40" s="7">
        <v>136</v>
      </c>
      <c r="J40" s="7">
        <f t="shared" si="1"/>
        <v>4435</v>
      </c>
      <c r="K40" s="7">
        <v>22892</v>
      </c>
      <c r="L40" s="38"/>
      <c r="M40" s="38"/>
    </row>
    <row r="41" spans="1:13" ht="13.8" x14ac:dyDescent="0.3">
      <c r="A41" s="60">
        <v>39</v>
      </c>
      <c r="B41" s="63">
        <v>24228</v>
      </c>
      <c r="C41" s="63">
        <v>20388</v>
      </c>
      <c r="D41" s="63">
        <v>2262</v>
      </c>
      <c r="E41" s="63">
        <v>655</v>
      </c>
      <c r="F41" s="63">
        <v>23573</v>
      </c>
      <c r="G41" s="63">
        <v>20221</v>
      </c>
      <c r="H41" s="63">
        <v>85</v>
      </c>
      <c r="I41" s="63">
        <v>176</v>
      </c>
      <c r="J41" s="63">
        <f t="shared" si="1"/>
        <v>3840</v>
      </c>
      <c r="K41" s="63">
        <v>23242</v>
      </c>
      <c r="L41" s="38"/>
      <c r="M41" s="38"/>
    </row>
    <row r="42" spans="1:13" ht="13.8" x14ac:dyDescent="0.3">
      <c r="A42" s="60">
        <v>40</v>
      </c>
      <c r="B42" s="7">
        <v>22720</v>
      </c>
      <c r="C42" s="7">
        <v>19504</v>
      </c>
      <c r="D42" s="7">
        <v>486</v>
      </c>
      <c r="E42" s="7">
        <v>1640</v>
      </c>
      <c r="F42" s="7">
        <v>21080</v>
      </c>
      <c r="G42" s="7">
        <v>19262</v>
      </c>
      <c r="H42" s="7">
        <v>242</v>
      </c>
      <c r="I42" s="7">
        <v>222</v>
      </c>
      <c r="J42" s="7">
        <f t="shared" si="1"/>
        <v>3216</v>
      </c>
      <c r="K42" s="7">
        <v>21480</v>
      </c>
      <c r="L42" s="38"/>
      <c r="M42" s="38"/>
    </row>
    <row r="43" spans="1:13" ht="13.8" x14ac:dyDescent="0.3">
      <c r="A43" s="60">
        <v>41</v>
      </c>
      <c r="B43" s="63">
        <v>24549</v>
      </c>
      <c r="C43" s="63">
        <v>22970</v>
      </c>
      <c r="D43" s="63">
        <v>52</v>
      </c>
      <c r="E43" s="63">
        <v>447</v>
      </c>
      <c r="F43" s="63">
        <v>24102</v>
      </c>
      <c r="G43" s="63">
        <v>22832</v>
      </c>
      <c r="H43" s="63">
        <v>105</v>
      </c>
      <c r="I43" s="63">
        <v>206</v>
      </c>
      <c r="J43" s="63">
        <f t="shared" si="1"/>
        <v>1579</v>
      </c>
      <c r="K43" s="63">
        <v>23476</v>
      </c>
      <c r="L43" s="38"/>
      <c r="M43" s="38"/>
    </row>
    <row r="44" spans="1:13" ht="13.8" x14ac:dyDescent="0.3">
      <c r="A44" s="60">
        <v>42</v>
      </c>
      <c r="B44" s="7">
        <v>22588</v>
      </c>
      <c r="C44" s="7">
        <v>20582</v>
      </c>
      <c r="D44" s="7">
        <v>355</v>
      </c>
      <c r="E44" s="7">
        <v>496</v>
      </c>
      <c r="F44" s="7">
        <v>22092</v>
      </c>
      <c r="G44" s="7">
        <v>20419</v>
      </c>
      <c r="H44" s="7">
        <v>74</v>
      </c>
      <c r="I44" s="7">
        <v>209</v>
      </c>
      <c r="J44" s="7">
        <f t="shared" si="1"/>
        <v>2006</v>
      </c>
      <c r="K44" s="7">
        <v>21363</v>
      </c>
      <c r="L44" s="38"/>
      <c r="M44" s="38"/>
    </row>
    <row r="45" spans="1:13" ht="13.8" x14ac:dyDescent="0.3">
      <c r="A45" s="60">
        <v>43</v>
      </c>
      <c r="B45" s="63">
        <v>23509</v>
      </c>
      <c r="C45" s="63">
        <v>19765</v>
      </c>
      <c r="D45" s="63">
        <v>1725</v>
      </c>
      <c r="E45" s="63">
        <v>784</v>
      </c>
      <c r="F45" s="63">
        <v>22725</v>
      </c>
      <c r="G45" s="63">
        <v>19585</v>
      </c>
      <c r="H45" s="63">
        <v>100</v>
      </c>
      <c r="I45" s="63">
        <v>199</v>
      </c>
      <c r="J45" s="63">
        <f t="shared" si="1"/>
        <v>3744</v>
      </c>
      <c r="K45" s="63">
        <v>22202</v>
      </c>
      <c r="L45" s="38"/>
      <c r="M45" s="38"/>
    </row>
    <row r="46" spans="1:13" ht="13.8" x14ac:dyDescent="0.3">
      <c r="A46" s="60">
        <v>44</v>
      </c>
      <c r="B46" s="7">
        <v>22199</v>
      </c>
      <c r="C46" s="7">
        <v>19827</v>
      </c>
      <c r="D46" s="7">
        <v>217</v>
      </c>
      <c r="E46" s="7">
        <v>809</v>
      </c>
      <c r="F46" s="7">
        <v>21390</v>
      </c>
      <c r="G46" s="7">
        <v>19647</v>
      </c>
      <c r="H46" s="7">
        <v>127</v>
      </c>
      <c r="I46" s="7">
        <v>203</v>
      </c>
      <c r="J46" s="7">
        <f t="shared" si="1"/>
        <v>2372</v>
      </c>
      <c r="K46" s="7">
        <v>20772</v>
      </c>
      <c r="L46" s="38"/>
      <c r="M46" s="38"/>
    </row>
    <row r="47" spans="1:13" ht="13.8" x14ac:dyDescent="0.3">
      <c r="A47" s="60">
        <v>45</v>
      </c>
      <c r="B47" s="63">
        <v>23145</v>
      </c>
      <c r="C47" s="63">
        <v>18991</v>
      </c>
      <c r="D47" s="63">
        <v>405</v>
      </c>
      <c r="E47" s="63">
        <v>2208</v>
      </c>
      <c r="F47" s="63">
        <v>20937</v>
      </c>
      <c r="G47" s="63">
        <v>18602</v>
      </c>
      <c r="H47" s="63">
        <v>584</v>
      </c>
      <c r="I47" s="63">
        <v>194</v>
      </c>
      <c r="J47" s="63">
        <f t="shared" si="1"/>
        <v>4154</v>
      </c>
      <c r="K47" s="63">
        <v>21581</v>
      </c>
      <c r="L47" s="38"/>
      <c r="M47" s="38"/>
    </row>
    <row r="48" spans="1:13" ht="13.8" x14ac:dyDescent="0.3">
      <c r="A48" s="60">
        <v>46</v>
      </c>
      <c r="B48" s="7">
        <v>22963</v>
      </c>
      <c r="C48" s="7">
        <v>20649</v>
      </c>
      <c r="D48" s="7">
        <v>208</v>
      </c>
      <c r="E48" s="7">
        <v>568</v>
      </c>
      <c r="F48" s="7">
        <v>22395</v>
      </c>
      <c r="G48" s="7">
        <v>20467</v>
      </c>
      <c r="H48" s="7">
        <v>341</v>
      </c>
      <c r="I48" s="7">
        <v>237</v>
      </c>
      <c r="J48" s="7">
        <f t="shared" si="1"/>
        <v>2314</v>
      </c>
      <c r="K48" s="7">
        <v>21718</v>
      </c>
      <c r="L48" s="38"/>
      <c r="M48" s="38"/>
    </row>
    <row r="49" spans="1:13" ht="13.8" x14ac:dyDescent="0.3">
      <c r="A49" s="60">
        <v>47</v>
      </c>
      <c r="B49" s="63">
        <v>22065</v>
      </c>
      <c r="C49" s="63">
        <v>19299</v>
      </c>
      <c r="D49" s="63">
        <v>83</v>
      </c>
      <c r="E49" s="63">
        <v>731</v>
      </c>
      <c r="F49" s="63">
        <v>21334</v>
      </c>
      <c r="G49" s="63">
        <v>19082</v>
      </c>
      <c r="H49" s="63">
        <v>274</v>
      </c>
      <c r="I49" s="63">
        <v>265</v>
      </c>
      <c r="J49" s="63">
        <f t="shared" si="1"/>
        <v>2766</v>
      </c>
      <c r="K49" s="63">
        <v>20391</v>
      </c>
      <c r="L49" s="38"/>
      <c r="M49" s="38"/>
    </row>
    <row r="50" spans="1:13" ht="13.8" x14ac:dyDescent="0.3">
      <c r="A50" s="60">
        <v>48</v>
      </c>
      <c r="B50" s="7">
        <v>21992</v>
      </c>
      <c r="C50" s="7">
        <v>16207</v>
      </c>
      <c r="D50" s="7">
        <v>822</v>
      </c>
      <c r="E50" s="7">
        <v>2644</v>
      </c>
      <c r="F50" s="7">
        <v>19348</v>
      </c>
      <c r="G50" s="7">
        <v>15780</v>
      </c>
      <c r="H50" s="7">
        <v>876</v>
      </c>
      <c r="I50" s="7">
        <v>185</v>
      </c>
      <c r="J50" s="7">
        <f t="shared" si="1"/>
        <v>5785</v>
      </c>
      <c r="K50" s="7">
        <v>20037</v>
      </c>
      <c r="L50" s="38"/>
      <c r="M50" s="38"/>
    </row>
    <row r="51" spans="1:13" ht="13.8" x14ac:dyDescent="0.3">
      <c r="A51" s="60">
        <v>49</v>
      </c>
      <c r="B51" s="63">
        <v>21400</v>
      </c>
      <c r="C51" s="63">
        <v>9747</v>
      </c>
      <c r="D51" s="63">
        <v>2757</v>
      </c>
      <c r="E51" s="63">
        <v>7059</v>
      </c>
      <c r="F51" s="63">
        <v>14341</v>
      </c>
      <c r="G51" s="63">
        <v>8604</v>
      </c>
      <c r="H51" s="63">
        <v>1585</v>
      </c>
      <c r="I51" s="63">
        <v>109</v>
      </c>
      <c r="J51" s="63">
        <f t="shared" si="1"/>
        <v>11653</v>
      </c>
      <c r="K51" s="63">
        <v>19015</v>
      </c>
      <c r="L51" s="38"/>
      <c r="M51" s="38"/>
    </row>
    <row r="52" spans="1:13" ht="13.8" x14ac:dyDescent="0.3">
      <c r="A52" s="60">
        <v>50</v>
      </c>
      <c r="B52" s="7">
        <v>23318</v>
      </c>
      <c r="C52" s="7">
        <v>17743</v>
      </c>
      <c r="D52" s="7">
        <v>1512</v>
      </c>
      <c r="E52" s="7">
        <v>1856</v>
      </c>
      <c r="F52" s="7">
        <v>21462</v>
      </c>
      <c r="G52" s="7">
        <v>17297</v>
      </c>
      <c r="H52" s="7">
        <v>607</v>
      </c>
      <c r="I52" s="7">
        <v>153</v>
      </c>
      <c r="J52" s="7">
        <f t="shared" si="1"/>
        <v>5575</v>
      </c>
      <c r="K52" s="7">
        <v>21345</v>
      </c>
      <c r="L52" s="38"/>
      <c r="M52" s="38"/>
    </row>
    <row r="53" spans="1:13" ht="13.8" x14ac:dyDescent="0.3">
      <c r="A53" s="60">
        <v>51</v>
      </c>
      <c r="B53" s="63">
        <v>24332</v>
      </c>
      <c r="C53" s="63">
        <v>18270</v>
      </c>
      <c r="D53" s="63">
        <v>1047</v>
      </c>
      <c r="E53" s="63">
        <v>1607</v>
      </c>
      <c r="F53" s="63">
        <v>22725</v>
      </c>
      <c r="G53" s="63">
        <v>17934</v>
      </c>
      <c r="H53" s="63">
        <v>1779</v>
      </c>
      <c r="I53" s="63">
        <v>206</v>
      </c>
      <c r="J53" s="63">
        <f t="shared" si="1"/>
        <v>6062</v>
      </c>
      <c r="K53" s="63">
        <v>22316</v>
      </c>
      <c r="L53" s="38"/>
      <c r="M53" s="38"/>
    </row>
    <row r="54" spans="1:13" ht="13.8" x14ac:dyDescent="0.3">
      <c r="A54" s="60">
        <v>52</v>
      </c>
      <c r="B54" s="7">
        <v>22577</v>
      </c>
      <c r="C54" s="7">
        <v>18277</v>
      </c>
      <c r="D54" s="7">
        <v>191</v>
      </c>
      <c r="E54" s="7">
        <v>2908</v>
      </c>
      <c r="F54" s="7">
        <v>19669</v>
      </c>
      <c r="G54" s="7">
        <v>17845</v>
      </c>
      <c r="H54" s="7">
        <v>407</v>
      </c>
      <c r="I54" s="7">
        <v>198</v>
      </c>
      <c r="J54" s="7">
        <f t="shared" si="1"/>
        <v>4300</v>
      </c>
      <c r="K54" s="7">
        <v>20999</v>
      </c>
      <c r="L54" s="38"/>
      <c r="M54" s="38"/>
    </row>
    <row r="55" spans="1:13" ht="13.8" x14ac:dyDescent="0.3">
      <c r="A55" s="60">
        <v>53</v>
      </c>
      <c r="B55" s="63">
        <v>23031</v>
      </c>
      <c r="C55" s="63">
        <v>17436</v>
      </c>
      <c r="D55" s="63">
        <v>1415</v>
      </c>
      <c r="E55" s="63">
        <v>3119</v>
      </c>
      <c r="F55" s="63">
        <v>19912</v>
      </c>
      <c r="G55" s="63">
        <v>16913</v>
      </c>
      <c r="H55" s="63">
        <v>371</v>
      </c>
      <c r="I55" s="63">
        <v>172</v>
      </c>
      <c r="J55" s="63">
        <f t="shared" si="1"/>
        <v>5595</v>
      </c>
      <c r="K55" s="63">
        <v>21293</v>
      </c>
      <c r="L55" s="38"/>
      <c r="M55" s="38"/>
    </row>
    <row r="56" spans="1:13" ht="13.8" x14ac:dyDescent="0.3">
      <c r="A56" s="60">
        <v>54</v>
      </c>
      <c r="B56" s="7">
        <v>23200</v>
      </c>
      <c r="C56" s="7">
        <v>19543</v>
      </c>
      <c r="D56" s="7">
        <v>1472</v>
      </c>
      <c r="E56" s="7">
        <v>981</v>
      </c>
      <c r="F56" s="7">
        <v>22219</v>
      </c>
      <c r="G56" s="7">
        <v>19342</v>
      </c>
      <c r="H56" s="7">
        <v>235</v>
      </c>
      <c r="I56" s="7">
        <v>148</v>
      </c>
      <c r="J56" s="7">
        <f t="shared" si="1"/>
        <v>3657</v>
      </c>
      <c r="K56" s="7">
        <v>21923</v>
      </c>
      <c r="L56" s="38"/>
      <c r="M56" s="38"/>
    </row>
    <row r="57" spans="1:13" ht="13.8" x14ac:dyDescent="0.3">
      <c r="A57" s="60">
        <v>55</v>
      </c>
      <c r="B57" s="63">
        <v>23667</v>
      </c>
      <c r="C57" s="63">
        <v>16853</v>
      </c>
      <c r="D57" s="63">
        <v>3411</v>
      </c>
      <c r="E57" s="63">
        <v>1315</v>
      </c>
      <c r="F57" s="63">
        <v>22352</v>
      </c>
      <c r="G57" s="63">
        <v>16598</v>
      </c>
      <c r="H57" s="63">
        <v>488</v>
      </c>
      <c r="I57" s="63">
        <v>231</v>
      </c>
      <c r="J57" s="63">
        <f t="shared" si="1"/>
        <v>6814</v>
      </c>
      <c r="K57" s="63">
        <v>21585</v>
      </c>
      <c r="L57" s="38"/>
      <c r="M57" s="38"/>
    </row>
    <row r="58" spans="1:13" ht="13.8" x14ac:dyDescent="0.3">
      <c r="A58" s="60">
        <v>56</v>
      </c>
      <c r="B58" s="7">
        <v>23100</v>
      </c>
      <c r="C58" s="7">
        <v>16184</v>
      </c>
      <c r="D58" s="7">
        <v>4321</v>
      </c>
      <c r="E58" s="7">
        <v>1357</v>
      </c>
      <c r="F58" s="7">
        <v>21743</v>
      </c>
      <c r="G58" s="7">
        <v>15888</v>
      </c>
      <c r="H58" s="7">
        <v>349</v>
      </c>
      <c r="I58" s="7">
        <v>125</v>
      </c>
      <c r="J58" s="7">
        <f t="shared" si="1"/>
        <v>6916</v>
      </c>
      <c r="K58" s="7">
        <v>21710</v>
      </c>
      <c r="L58" s="38"/>
      <c r="M58" s="38"/>
    </row>
    <row r="59" spans="1:13" ht="13.8" x14ac:dyDescent="0.3">
      <c r="A59" s="60">
        <v>57</v>
      </c>
      <c r="B59" s="63">
        <v>22544</v>
      </c>
      <c r="C59" s="63">
        <v>20461</v>
      </c>
      <c r="D59" s="63">
        <v>206</v>
      </c>
      <c r="E59" s="63">
        <v>615</v>
      </c>
      <c r="F59" s="63">
        <v>21929</v>
      </c>
      <c r="G59" s="63">
        <v>20325</v>
      </c>
      <c r="H59" s="63">
        <v>70</v>
      </c>
      <c r="I59" s="63">
        <v>241</v>
      </c>
      <c r="J59" s="63">
        <f t="shared" si="1"/>
        <v>2083</v>
      </c>
      <c r="K59" s="63">
        <v>21201</v>
      </c>
      <c r="L59" s="38"/>
      <c r="M59" s="38"/>
    </row>
    <row r="60" spans="1:13" ht="13.8" x14ac:dyDescent="0.3">
      <c r="A60" s="60">
        <v>58</v>
      </c>
      <c r="B60" s="7">
        <v>24242</v>
      </c>
      <c r="C60" s="7">
        <v>19667</v>
      </c>
      <c r="D60" s="7">
        <v>2155</v>
      </c>
      <c r="E60" s="7">
        <v>1127</v>
      </c>
      <c r="F60" s="7">
        <v>23115</v>
      </c>
      <c r="G60" s="7">
        <v>19418</v>
      </c>
      <c r="H60" s="7">
        <v>357</v>
      </c>
      <c r="I60" s="7">
        <v>218</v>
      </c>
      <c r="J60" s="7">
        <f t="shared" si="1"/>
        <v>4575</v>
      </c>
      <c r="K60" s="7">
        <v>22928</v>
      </c>
      <c r="L60" s="38"/>
      <c r="M60" s="38"/>
    </row>
    <row r="61" spans="1:13" ht="13.8" x14ac:dyDescent="0.3">
      <c r="A61" s="60">
        <v>59</v>
      </c>
      <c r="B61" s="63">
        <v>22546</v>
      </c>
      <c r="C61" s="63">
        <v>19958</v>
      </c>
      <c r="D61" s="63">
        <v>588</v>
      </c>
      <c r="E61" s="63">
        <v>717</v>
      </c>
      <c r="F61" s="63">
        <v>21829</v>
      </c>
      <c r="G61" s="63">
        <v>19756</v>
      </c>
      <c r="H61" s="63">
        <v>180</v>
      </c>
      <c r="I61" s="63">
        <v>211</v>
      </c>
      <c r="J61" s="63">
        <f t="shared" si="1"/>
        <v>2588</v>
      </c>
      <c r="K61" s="63">
        <v>21172</v>
      </c>
      <c r="L61" s="38"/>
      <c r="M61" s="38"/>
    </row>
    <row r="62" spans="1:13" ht="13.8" x14ac:dyDescent="0.3">
      <c r="A62" s="60">
        <v>60</v>
      </c>
      <c r="B62" s="7">
        <v>23491</v>
      </c>
      <c r="C62" s="7">
        <v>18869</v>
      </c>
      <c r="D62" s="7">
        <v>2970</v>
      </c>
      <c r="E62" s="7">
        <v>752</v>
      </c>
      <c r="F62" s="7">
        <v>22739</v>
      </c>
      <c r="G62" s="7">
        <v>18716</v>
      </c>
      <c r="H62" s="7">
        <v>112</v>
      </c>
      <c r="I62" s="7">
        <v>147</v>
      </c>
      <c r="J62" s="7">
        <f t="shared" si="1"/>
        <v>4622</v>
      </c>
      <c r="K62" s="7">
        <v>22501</v>
      </c>
      <c r="L62" s="38"/>
      <c r="M62" s="38"/>
    </row>
    <row r="63" spans="1:13" ht="13.8" x14ac:dyDescent="0.3">
      <c r="A63" s="60">
        <v>61</v>
      </c>
      <c r="B63" s="63">
        <v>23852</v>
      </c>
      <c r="C63" s="63">
        <v>16382</v>
      </c>
      <c r="D63" s="63">
        <v>6079</v>
      </c>
      <c r="E63" s="63">
        <v>564</v>
      </c>
      <c r="F63" s="63">
        <v>23288</v>
      </c>
      <c r="G63" s="63">
        <v>16285</v>
      </c>
      <c r="H63" s="63">
        <v>122</v>
      </c>
      <c r="I63" s="63">
        <v>139</v>
      </c>
      <c r="J63" s="63">
        <f t="shared" si="1"/>
        <v>7470</v>
      </c>
      <c r="K63" s="63">
        <v>23028</v>
      </c>
      <c r="L63" s="38"/>
      <c r="M63" s="38"/>
    </row>
    <row r="64" spans="1:13" ht="13.8" x14ac:dyDescent="0.3">
      <c r="A64" s="60">
        <v>62</v>
      </c>
      <c r="B64" s="7">
        <v>22975</v>
      </c>
      <c r="C64" s="7">
        <v>10047</v>
      </c>
      <c r="D64" s="7">
        <v>11887</v>
      </c>
      <c r="E64" s="7">
        <v>494</v>
      </c>
      <c r="F64" s="7">
        <v>22481</v>
      </c>
      <c r="G64" s="7">
        <v>9945</v>
      </c>
      <c r="H64" s="7">
        <v>71</v>
      </c>
      <c r="I64" s="7">
        <v>66</v>
      </c>
      <c r="J64" s="7">
        <f t="shared" si="1"/>
        <v>12928</v>
      </c>
      <c r="K64" s="7">
        <v>22368</v>
      </c>
      <c r="L64" s="38"/>
      <c r="M64" s="38"/>
    </row>
    <row r="65" spans="1:13" ht="13.8" x14ac:dyDescent="0.3">
      <c r="A65" s="60">
        <v>63</v>
      </c>
      <c r="B65" s="63">
        <v>23912</v>
      </c>
      <c r="C65" s="63">
        <v>10130</v>
      </c>
      <c r="D65" s="63">
        <v>12734</v>
      </c>
      <c r="E65" s="63">
        <v>662</v>
      </c>
      <c r="F65" s="63">
        <v>23250</v>
      </c>
      <c r="G65" s="63">
        <v>9791</v>
      </c>
      <c r="H65" s="63">
        <v>112</v>
      </c>
      <c r="I65" s="63">
        <v>78</v>
      </c>
      <c r="J65" s="63">
        <f t="shared" si="1"/>
        <v>13782</v>
      </c>
      <c r="K65" s="63">
        <v>23295</v>
      </c>
      <c r="L65" s="38"/>
      <c r="M65" s="38"/>
    </row>
    <row r="66" spans="1:13" ht="13.8" x14ac:dyDescent="0.3">
      <c r="A66" s="60">
        <v>64</v>
      </c>
      <c r="B66" s="7">
        <v>24426</v>
      </c>
      <c r="C66" s="7">
        <v>6758</v>
      </c>
      <c r="D66" s="7">
        <v>16331</v>
      </c>
      <c r="E66" s="7">
        <v>717</v>
      </c>
      <c r="F66" s="7">
        <v>23709</v>
      </c>
      <c r="G66" s="7">
        <v>6682</v>
      </c>
      <c r="H66" s="7">
        <v>178</v>
      </c>
      <c r="I66" s="7">
        <v>25</v>
      </c>
      <c r="J66" s="7">
        <f t="shared" si="1"/>
        <v>17668</v>
      </c>
      <c r="K66" s="7">
        <v>23865</v>
      </c>
      <c r="L66" s="38"/>
      <c r="M66" s="38"/>
    </row>
    <row r="67" spans="1:13" ht="13.8" x14ac:dyDescent="0.3">
      <c r="A67" s="60">
        <v>65</v>
      </c>
      <c r="B67" s="63">
        <v>23781</v>
      </c>
      <c r="C67" s="63">
        <v>7015</v>
      </c>
      <c r="D67" s="63">
        <v>15622</v>
      </c>
      <c r="E67" s="63">
        <v>540</v>
      </c>
      <c r="F67" s="63">
        <v>23241</v>
      </c>
      <c r="G67" s="63">
        <v>6958</v>
      </c>
      <c r="H67" s="63">
        <v>124</v>
      </c>
      <c r="I67" s="63">
        <v>49</v>
      </c>
      <c r="J67" s="63">
        <f t="shared" ref="J67:J102" si="2">B67-C67</f>
        <v>16766</v>
      </c>
      <c r="K67" s="63">
        <v>23251</v>
      </c>
      <c r="L67" s="38"/>
      <c r="M67" s="38"/>
    </row>
    <row r="68" spans="1:13" ht="13.8" x14ac:dyDescent="0.3">
      <c r="A68" s="60">
        <v>66</v>
      </c>
      <c r="B68" s="7">
        <v>22001</v>
      </c>
      <c r="C68" s="7">
        <v>8805</v>
      </c>
      <c r="D68" s="7">
        <v>11011</v>
      </c>
      <c r="E68" s="7">
        <v>1176</v>
      </c>
      <c r="F68" s="7">
        <v>20825</v>
      </c>
      <c r="G68" s="7">
        <v>8606</v>
      </c>
      <c r="H68" s="7">
        <v>280</v>
      </c>
      <c r="I68" s="7">
        <v>85</v>
      </c>
      <c r="J68" s="7">
        <f t="shared" si="2"/>
        <v>13196</v>
      </c>
      <c r="K68" s="7">
        <v>20911</v>
      </c>
      <c r="L68" s="38"/>
      <c r="M68" s="38"/>
    </row>
    <row r="69" spans="1:13" ht="13.8" x14ac:dyDescent="0.3">
      <c r="A69" s="60">
        <v>67</v>
      </c>
      <c r="B69" s="63">
        <v>23815</v>
      </c>
      <c r="C69" s="63">
        <v>14890</v>
      </c>
      <c r="D69" s="63">
        <v>6343</v>
      </c>
      <c r="E69" s="63">
        <v>1057</v>
      </c>
      <c r="F69" s="63">
        <v>22758</v>
      </c>
      <c r="G69" s="63">
        <v>14678</v>
      </c>
      <c r="H69" s="63">
        <v>565</v>
      </c>
      <c r="I69" s="63">
        <v>160</v>
      </c>
      <c r="J69" s="63">
        <f t="shared" si="2"/>
        <v>8925</v>
      </c>
      <c r="K69" s="63">
        <v>22401</v>
      </c>
      <c r="L69" s="38"/>
      <c r="M69" s="38"/>
    </row>
    <row r="70" spans="1:13" ht="13.8" x14ac:dyDescent="0.3">
      <c r="A70" s="60">
        <v>68</v>
      </c>
      <c r="B70" s="7">
        <v>22934</v>
      </c>
      <c r="C70" s="7">
        <v>19919</v>
      </c>
      <c r="D70" s="7">
        <v>526</v>
      </c>
      <c r="E70" s="7">
        <v>1069</v>
      </c>
      <c r="F70" s="7">
        <v>21865</v>
      </c>
      <c r="G70" s="7">
        <v>19628</v>
      </c>
      <c r="H70" s="7">
        <v>383</v>
      </c>
      <c r="I70" s="7">
        <v>234</v>
      </c>
      <c r="J70" s="7">
        <f t="shared" si="2"/>
        <v>3015</v>
      </c>
      <c r="K70" s="7">
        <v>21422</v>
      </c>
      <c r="L70" s="38"/>
      <c r="M70" s="38"/>
    </row>
    <row r="71" spans="1:13" ht="13.8" x14ac:dyDescent="0.3">
      <c r="A71" s="60">
        <v>69</v>
      </c>
      <c r="B71" s="63">
        <v>24009</v>
      </c>
      <c r="C71" s="63">
        <v>18666</v>
      </c>
      <c r="D71" s="63">
        <v>2779</v>
      </c>
      <c r="E71" s="63">
        <v>1259</v>
      </c>
      <c r="F71" s="63">
        <v>22750</v>
      </c>
      <c r="G71" s="63">
        <v>18308</v>
      </c>
      <c r="H71" s="63">
        <v>273</v>
      </c>
      <c r="I71" s="63">
        <v>215</v>
      </c>
      <c r="J71" s="63">
        <f t="shared" si="2"/>
        <v>5343</v>
      </c>
      <c r="K71" s="63">
        <v>22471</v>
      </c>
      <c r="L71" s="38"/>
      <c r="M71" s="38"/>
    </row>
    <row r="72" spans="1:13" ht="13.8" x14ac:dyDescent="0.3">
      <c r="A72" s="60">
        <v>70</v>
      </c>
      <c r="B72" s="7">
        <v>24072</v>
      </c>
      <c r="C72" s="7">
        <v>17800</v>
      </c>
      <c r="D72" s="7">
        <v>4030</v>
      </c>
      <c r="E72" s="7">
        <v>880</v>
      </c>
      <c r="F72" s="7">
        <v>23192</v>
      </c>
      <c r="G72" s="7">
        <v>17567</v>
      </c>
      <c r="H72" s="7">
        <v>450</v>
      </c>
      <c r="I72" s="7">
        <v>156</v>
      </c>
      <c r="J72" s="7">
        <f t="shared" si="2"/>
        <v>6272</v>
      </c>
      <c r="K72" s="7">
        <v>22765</v>
      </c>
      <c r="L72" s="38"/>
      <c r="M72" s="38"/>
    </row>
    <row r="73" spans="1:13" ht="13.8" x14ac:dyDescent="0.3">
      <c r="A73" s="60">
        <v>71</v>
      </c>
      <c r="B73" s="63">
        <v>22687</v>
      </c>
      <c r="C73" s="63">
        <v>15316</v>
      </c>
      <c r="D73" s="63">
        <v>5070</v>
      </c>
      <c r="E73" s="63">
        <v>908</v>
      </c>
      <c r="F73" s="63">
        <v>21779</v>
      </c>
      <c r="G73" s="63">
        <v>15098</v>
      </c>
      <c r="H73" s="63">
        <v>514</v>
      </c>
      <c r="I73" s="63">
        <v>168</v>
      </c>
      <c r="J73" s="63">
        <f t="shared" si="2"/>
        <v>7371</v>
      </c>
      <c r="K73" s="63">
        <v>21419</v>
      </c>
      <c r="L73" s="38"/>
      <c r="M73" s="38"/>
    </row>
    <row r="74" spans="1:13" ht="13.8" x14ac:dyDescent="0.3">
      <c r="A74" s="60">
        <v>72</v>
      </c>
      <c r="B74" s="7">
        <v>22572</v>
      </c>
      <c r="C74" s="7">
        <v>8366</v>
      </c>
      <c r="D74" s="7">
        <v>11361</v>
      </c>
      <c r="E74" s="7">
        <v>1995</v>
      </c>
      <c r="F74" s="7">
        <v>20577</v>
      </c>
      <c r="G74" s="7">
        <v>8045</v>
      </c>
      <c r="H74" s="7">
        <v>133</v>
      </c>
      <c r="I74" s="7">
        <v>71</v>
      </c>
      <c r="J74" s="7">
        <f t="shared" si="2"/>
        <v>14206</v>
      </c>
      <c r="K74" s="7">
        <v>21290</v>
      </c>
      <c r="L74" s="38"/>
      <c r="M74" s="38"/>
    </row>
    <row r="75" spans="1:13" ht="13.8" x14ac:dyDescent="0.3">
      <c r="A75" s="60">
        <v>73</v>
      </c>
      <c r="B75" s="63">
        <v>23645</v>
      </c>
      <c r="C75" s="63">
        <v>18079</v>
      </c>
      <c r="D75" s="63">
        <v>3327</v>
      </c>
      <c r="E75" s="63">
        <v>644</v>
      </c>
      <c r="F75" s="63">
        <v>23001</v>
      </c>
      <c r="G75" s="63">
        <v>17933</v>
      </c>
      <c r="H75" s="63">
        <v>920</v>
      </c>
      <c r="I75" s="63">
        <v>119</v>
      </c>
      <c r="J75" s="63">
        <f t="shared" si="2"/>
        <v>5566</v>
      </c>
      <c r="K75" s="63">
        <v>22599</v>
      </c>
      <c r="L75" s="38"/>
      <c r="M75" s="38"/>
    </row>
    <row r="76" spans="1:13" ht="13.8" x14ac:dyDescent="0.3">
      <c r="A76" s="60">
        <v>74</v>
      </c>
      <c r="B76" s="7">
        <v>25306</v>
      </c>
      <c r="C76" s="7">
        <v>17759</v>
      </c>
      <c r="D76" s="7">
        <v>5126</v>
      </c>
      <c r="E76" s="7">
        <v>914</v>
      </c>
      <c r="F76" s="7">
        <v>24392</v>
      </c>
      <c r="G76" s="7">
        <v>17541</v>
      </c>
      <c r="H76" s="7">
        <v>667</v>
      </c>
      <c r="I76" s="7">
        <v>131</v>
      </c>
      <c r="J76" s="7">
        <f t="shared" si="2"/>
        <v>7547</v>
      </c>
      <c r="K76" s="7">
        <v>24058</v>
      </c>
      <c r="L76" s="38"/>
      <c r="M76" s="38"/>
    </row>
    <row r="77" spans="1:13" ht="13.8" x14ac:dyDescent="0.3">
      <c r="A77" s="60">
        <v>75</v>
      </c>
      <c r="B77" s="63">
        <v>23450</v>
      </c>
      <c r="C77" s="63">
        <v>15439</v>
      </c>
      <c r="D77" s="63">
        <v>4276</v>
      </c>
      <c r="E77" s="63">
        <v>894</v>
      </c>
      <c r="F77" s="63">
        <v>22556</v>
      </c>
      <c r="G77" s="63">
        <v>15227</v>
      </c>
      <c r="H77" s="63">
        <v>2157</v>
      </c>
      <c r="I77" s="63">
        <v>108</v>
      </c>
      <c r="J77" s="63">
        <f t="shared" si="2"/>
        <v>8011</v>
      </c>
      <c r="K77" s="63">
        <v>22307</v>
      </c>
      <c r="L77" s="38"/>
      <c r="M77" s="38"/>
    </row>
    <row r="78" spans="1:13" ht="13.8" x14ac:dyDescent="0.3">
      <c r="A78" s="60">
        <v>76</v>
      </c>
      <c r="B78" s="7">
        <v>23848</v>
      </c>
      <c r="C78" s="7">
        <v>5598</v>
      </c>
      <c r="D78" s="7">
        <v>15717</v>
      </c>
      <c r="E78" s="7">
        <v>2420</v>
      </c>
      <c r="F78" s="7">
        <v>21428</v>
      </c>
      <c r="G78" s="7">
        <v>5085</v>
      </c>
      <c r="H78" s="7">
        <v>410</v>
      </c>
      <c r="I78" s="7">
        <v>35</v>
      </c>
      <c r="J78" s="7">
        <f t="shared" si="2"/>
        <v>18250</v>
      </c>
      <c r="K78" s="7">
        <v>22847</v>
      </c>
      <c r="L78" s="38"/>
      <c r="M78" s="38"/>
    </row>
    <row r="79" spans="1:13" ht="13.8" x14ac:dyDescent="0.3">
      <c r="A79" s="60">
        <v>77</v>
      </c>
      <c r="B79" s="63">
        <v>23169</v>
      </c>
      <c r="C79" s="63">
        <v>6963</v>
      </c>
      <c r="D79" s="63">
        <v>12585</v>
      </c>
      <c r="E79" s="63">
        <v>2451</v>
      </c>
      <c r="F79" s="63">
        <v>20718</v>
      </c>
      <c r="G79" s="63">
        <v>6765</v>
      </c>
      <c r="H79" s="63">
        <v>645</v>
      </c>
      <c r="I79" s="63">
        <v>48</v>
      </c>
      <c r="J79" s="63">
        <f t="shared" si="2"/>
        <v>16206</v>
      </c>
      <c r="K79" s="63">
        <v>21904</v>
      </c>
      <c r="L79" s="38"/>
      <c r="M79" s="38"/>
    </row>
    <row r="80" spans="1:13" ht="13.8" x14ac:dyDescent="0.3">
      <c r="A80" s="60">
        <v>78</v>
      </c>
      <c r="B80" s="7">
        <v>22671</v>
      </c>
      <c r="C80" s="7">
        <v>19330</v>
      </c>
      <c r="D80" s="7">
        <v>1030</v>
      </c>
      <c r="E80" s="7">
        <v>781</v>
      </c>
      <c r="F80" s="7">
        <v>21890</v>
      </c>
      <c r="G80" s="7">
        <v>19223</v>
      </c>
      <c r="H80" s="7">
        <v>634</v>
      </c>
      <c r="I80" s="7">
        <v>167</v>
      </c>
      <c r="J80" s="7">
        <f t="shared" si="2"/>
        <v>3341</v>
      </c>
      <c r="K80" s="7">
        <v>21511</v>
      </c>
      <c r="L80" s="38"/>
      <c r="M80" s="38"/>
    </row>
    <row r="81" spans="1:13" ht="13.8" x14ac:dyDescent="0.3">
      <c r="A81" s="60">
        <v>79</v>
      </c>
      <c r="B81" s="63">
        <v>21527</v>
      </c>
      <c r="C81" s="63">
        <v>4459</v>
      </c>
      <c r="D81" s="63">
        <v>12124</v>
      </c>
      <c r="E81" s="63">
        <v>4479</v>
      </c>
      <c r="F81" s="63">
        <v>17048</v>
      </c>
      <c r="G81" s="63">
        <v>4151</v>
      </c>
      <c r="H81" s="63">
        <v>157</v>
      </c>
      <c r="I81" s="63">
        <v>48</v>
      </c>
      <c r="J81" s="63">
        <f t="shared" si="2"/>
        <v>17068</v>
      </c>
      <c r="K81" s="63">
        <v>20266</v>
      </c>
      <c r="L81" s="38"/>
      <c r="M81" s="38"/>
    </row>
    <row r="82" spans="1:13" ht="13.8" x14ac:dyDescent="0.3">
      <c r="A82" s="60">
        <v>80</v>
      </c>
      <c r="B82" s="7">
        <v>23418</v>
      </c>
      <c r="C82" s="7">
        <v>8286</v>
      </c>
      <c r="D82" s="7">
        <v>12102</v>
      </c>
      <c r="E82" s="7">
        <v>2477</v>
      </c>
      <c r="F82" s="7">
        <v>20941</v>
      </c>
      <c r="G82" s="7">
        <v>7959</v>
      </c>
      <c r="H82" s="7">
        <v>154</v>
      </c>
      <c r="I82" s="7">
        <v>65</v>
      </c>
      <c r="J82" s="7">
        <f t="shared" si="2"/>
        <v>15132</v>
      </c>
      <c r="K82" s="7">
        <v>22426</v>
      </c>
      <c r="L82" s="38"/>
      <c r="M82" s="38"/>
    </row>
    <row r="83" spans="1:13" ht="13.8" x14ac:dyDescent="0.3">
      <c r="A83" s="60">
        <v>81</v>
      </c>
      <c r="B83" s="63">
        <v>22556</v>
      </c>
      <c r="C83" s="63">
        <v>15881</v>
      </c>
      <c r="D83" s="63">
        <v>3199</v>
      </c>
      <c r="E83" s="63">
        <v>2344</v>
      </c>
      <c r="F83" s="63">
        <v>20212</v>
      </c>
      <c r="G83" s="63">
        <v>15536</v>
      </c>
      <c r="H83" s="63">
        <v>404</v>
      </c>
      <c r="I83" s="63">
        <v>187</v>
      </c>
      <c r="J83" s="63">
        <f t="shared" si="2"/>
        <v>6675</v>
      </c>
      <c r="K83" s="63">
        <v>21122</v>
      </c>
      <c r="L83" s="38"/>
      <c r="M83" s="38"/>
    </row>
    <row r="84" spans="1:13" ht="13.8" x14ac:dyDescent="0.3">
      <c r="A84" s="60">
        <v>82</v>
      </c>
      <c r="B84" s="7">
        <v>22283</v>
      </c>
      <c r="C84" s="7">
        <v>17833</v>
      </c>
      <c r="D84" s="7">
        <v>2314</v>
      </c>
      <c r="E84" s="7">
        <v>1116</v>
      </c>
      <c r="F84" s="7">
        <v>21167</v>
      </c>
      <c r="G84" s="7">
        <v>17596</v>
      </c>
      <c r="H84" s="7">
        <v>226</v>
      </c>
      <c r="I84" s="7">
        <v>170</v>
      </c>
      <c r="J84" s="7">
        <f t="shared" si="2"/>
        <v>4450</v>
      </c>
      <c r="K84" s="7">
        <v>21121</v>
      </c>
      <c r="L84" s="38"/>
      <c r="M84" s="38"/>
    </row>
    <row r="85" spans="1:13" ht="13.8" x14ac:dyDescent="0.3">
      <c r="A85" s="60">
        <v>83</v>
      </c>
      <c r="B85" s="63">
        <v>23918</v>
      </c>
      <c r="C85" s="63">
        <v>21477</v>
      </c>
      <c r="D85" s="63">
        <v>825</v>
      </c>
      <c r="E85" s="63">
        <v>589</v>
      </c>
      <c r="F85" s="63">
        <v>23329</v>
      </c>
      <c r="G85" s="63">
        <v>21326</v>
      </c>
      <c r="H85" s="63">
        <v>235</v>
      </c>
      <c r="I85" s="63">
        <v>153</v>
      </c>
      <c r="J85" s="63">
        <f t="shared" si="2"/>
        <v>2441</v>
      </c>
      <c r="K85" s="63">
        <v>22850</v>
      </c>
      <c r="L85" s="38"/>
      <c r="M85" s="38"/>
    </row>
    <row r="86" spans="1:13" ht="13.8" x14ac:dyDescent="0.3">
      <c r="A86" s="60">
        <v>84</v>
      </c>
      <c r="B86" s="7">
        <v>23099</v>
      </c>
      <c r="C86" s="7">
        <v>17701</v>
      </c>
      <c r="D86" s="7">
        <v>2783</v>
      </c>
      <c r="E86" s="7">
        <v>1386</v>
      </c>
      <c r="F86" s="7">
        <v>21713</v>
      </c>
      <c r="G86" s="7">
        <v>17375</v>
      </c>
      <c r="H86" s="7">
        <v>260</v>
      </c>
      <c r="I86" s="7">
        <v>186</v>
      </c>
      <c r="J86" s="7">
        <f t="shared" si="2"/>
        <v>5398</v>
      </c>
      <c r="K86" s="7">
        <v>21661</v>
      </c>
      <c r="L86" s="38"/>
      <c r="M86" s="38"/>
    </row>
    <row r="87" spans="1:13" ht="13.8" x14ac:dyDescent="0.3">
      <c r="A87" s="60">
        <v>85</v>
      </c>
      <c r="B87" s="63">
        <v>24217</v>
      </c>
      <c r="C87" s="63">
        <v>21267</v>
      </c>
      <c r="D87" s="63">
        <v>631</v>
      </c>
      <c r="E87" s="63">
        <v>1021</v>
      </c>
      <c r="F87" s="63">
        <v>23196</v>
      </c>
      <c r="G87" s="63">
        <v>21013</v>
      </c>
      <c r="H87" s="63">
        <v>138</v>
      </c>
      <c r="I87" s="63">
        <v>187</v>
      </c>
      <c r="J87" s="63">
        <f t="shared" si="2"/>
        <v>2950</v>
      </c>
      <c r="K87" s="63">
        <v>22724</v>
      </c>
      <c r="L87" s="38"/>
      <c r="M87" s="38"/>
    </row>
    <row r="88" spans="1:13" ht="13.8" x14ac:dyDescent="0.3">
      <c r="A88" s="60">
        <v>86</v>
      </c>
      <c r="B88" s="7">
        <v>23429</v>
      </c>
      <c r="C88" s="7">
        <v>20697</v>
      </c>
      <c r="D88" s="7">
        <v>86</v>
      </c>
      <c r="E88" s="7">
        <v>1107</v>
      </c>
      <c r="F88" s="7">
        <v>22322</v>
      </c>
      <c r="G88" s="7">
        <v>20435</v>
      </c>
      <c r="H88" s="7">
        <v>110</v>
      </c>
      <c r="I88" s="7">
        <v>242</v>
      </c>
      <c r="J88" s="7">
        <f t="shared" si="2"/>
        <v>2732</v>
      </c>
      <c r="K88" s="7">
        <v>21862</v>
      </c>
      <c r="L88" s="38"/>
      <c r="M88" s="38"/>
    </row>
    <row r="89" spans="1:13" ht="13.8" x14ac:dyDescent="0.3">
      <c r="A89" s="60">
        <v>87</v>
      </c>
      <c r="B89" s="63">
        <v>21769</v>
      </c>
      <c r="C89" s="63">
        <v>15306</v>
      </c>
      <c r="D89" s="63">
        <v>2170</v>
      </c>
      <c r="E89" s="63">
        <v>3595</v>
      </c>
      <c r="F89" s="63">
        <v>18174</v>
      </c>
      <c r="G89" s="63">
        <v>14568</v>
      </c>
      <c r="H89" s="63">
        <v>76</v>
      </c>
      <c r="I89" s="63">
        <v>109</v>
      </c>
      <c r="J89" s="63">
        <f t="shared" si="2"/>
        <v>6463</v>
      </c>
      <c r="K89" s="63">
        <v>20161</v>
      </c>
      <c r="L89" s="38"/>
      <c r="M89" s="38"/>
    </row>
    <row r="90" spans="1:13" ht="13.8" x14ac:dyDescent="0.3">
      <c r="A90" s="60">
        <v>88</v>
      </c>
      <c r="B90" s="7">
        <v>22701</v>
      </c>
      <c r="C90" s="7">
        <v>13273</v>
      </c>
      <c r="D90" s="7">
        <v>6259</v>
      </c>
      <c r="E90" s="7">
        <v>2587</v>
      </c>
      <c r="F90" s="7">
        <v>20114</v>
      </c>
      <c r="G90" s="7">
        <v>12924</v>
      </c>
      <c r="H90" s="7">
        <v>134</v>
      </c>
      <c r="I90" s="7">
        <v>105</v>
      </c>
      <c r="J90" s="7">
        <f t="shared" si="2"/>
        <v>9428</v>
      </c>
      <c r="K90" s="7">
        <v>21477</v>
      </c>
      <c r="L90" s="38"/>
      <c r="M90" s="38"/>
    </row>
    <row r="91" spans="1:13" ht="13.8" x14ac:dyDescent="0.3">
      <c r="A91" s="60">
        <v>89</v>
      </c>
      <c r="B91" s="63">
        <v>22806</v>
      </c>
      <c r="C91" s="63">
        <v>17613</v>
      </c>
      <c r="D91" s="63">
        <v>3161</v>
      </c>
      <c r="E91" s="63">
        <v>1157</v>
      </c>
      <c r="F91" s="63">
        <v>21649</v>
      </c>
      <c r="G91" s="63">
        <v>17417</v>
      </c>
      <c r="H91" s="63">
        <v>67</v>
      </c>
      <c r="I91" s="63">
        <v>145</v>
      </c>
      <c r="J91" s="63">
        <f t="shared" si="2"/>
        <v>5193</v>
      </c>
      <c r="K91" s="63">
        <v>21709</v>
      </c>
      <c r="L91" s="38"/>
      <c r="M91" s="38"/>
    </row>
    <row r="92" spans="1:13" ht="13.8" x14ac:dyDescent="0.3">
      <c r="A92" s="60">
        <v>90</v>
      </c>
      <c r="B92" s="7">
        <v>23857</v>
      </c>
      <c r="C92" s="7">
        <v>18971</v>
      </c>
      <c r="D92" s="7">
        <v>2968</v>
      </c>
      <c r="E92" s="7">
        <v>777</v>
      </c>
      <c r="F92" s="7">
        <v>23080</v>
      </c>
      <c r="G92" s="7">
        <v>18779</v>
      </c>
      <c r="H92" s="7">
        <v>228</v>
      </c>
      <c r="I92" s="7">
        <v>152</v>
      </c>
      <c r="J92" s="7">
        <f t="shared" si="2"/>
        <v>4886</v>
      </c>
      <c r="K92" s="7">
        <v>22789</v>
      </c>
      <c r="L92" s="38"/>
      <c r="M92" s="38"/>
    </row>
    <row r="93" spans="1:13" ht="13.8" x14ac:dyDescent="0.3">
      <c r="A93" s="60">
        <v>91</v>
      </c>
      <c r="B93" s="63">
        <v>24335</v>
      </c>
      <c r="C93" s="63">
        <v>18920</v>
      </c>
      <c r="D93" s="63">
        <v>2330</v>
      </c>
      <c r="E93" s="63">
        <v>1706</v>
      </c>
      <c r="F93" s="63">
        <v>22629</v>
      </c>
      <c r="G93" s="63">
        <v>18607</v>
      </c>
      <c r="H93" s="63">
        <v>325</v>
      </c>
      <c r="I93" s="63">
        <v>225</v>
      </c>
      <c r="J93" s="63">
        <f t="shared" si="2"/>
        <v>5415</v>
      </c>
      <c r="K93" s="63">
        <v>22658</v>
      </c>
      <c r="L93" s="38"/>
      <c r="M93" s="38"/>
    </row>
    <row r="94" spans="1:13" ht="13.8" x14ac:dyDescent="0.3">
      <c r="A94" s="60">
        <v>92</v>
      </c>
      <c r="B94" s="7">
        <v>23084</v>
      </c>
      <c r="C94" s="7">
        <v>20749</v>
      </c>
      <c r="D94" s="7">
        <v>640</v>
      </c>
      <c r="E94" s="7">
        <v>640</v>
      </c>
      <c r="F94" s="7">
        <v>22444</v>
      </c>
      <c r="G94" s="7">
        <v>20577</v>
      </c>
      <c r="H94" s="7">
        <v>192</v>
      </c>
      <c r="I94" s="7">
        <v>224</v>
      </c>
      <c r="J94" s="7">
        <f t="shared" si="2"/>
        <v>2335</v>
      </c>
      <c r="K94" s="7">
        <v>22029</v>
      </c>
      <c r="L94" s="38"/>
      <c r="M94" s="38"/>
    </row>
    <row r="95" spans="1:13" ht="13.8" x14ac:dyDescent="0.3">
      <c r="A95" s="60">
        <v>93</v>
      </c>
      <c r="B95" s="63">
        <v>23449</v>
      </c>
      <c r="C95" s="63">
        <v>19390</v>
      </c>
      <c r="D95" s="63">
        <v>2556</v>
      </c>
      <c r="E95" s="63">
        <v>537</v>
      </c>
      <c r="F95" s="63">
        <v>22912</v>
      </c>
      <c r="G95" s="63">
        <v>19243</v>
      </c>
      <c r="H95" s="63">
        <v>244</v>
      </c>
      <c r="I95" s="63">
        <v>139</v>
      </c>
      <c r="J95" s="63">
        <f t="shared" si="2"/>
        <v>4059</v>
      </c>
      <c r="K95" s="63">
        <v>22623</v>
      </c>
      <c r="L95" s="38"/>
      <c r="M95" s="38"/>
    </row>
    <row r="96" spans="1:13" ht="13.8" x14ac:dyDescent="0.3">
      <c r="A96" s="60">
        <v>94</v>
      </c>
      <c r="B96" s="7">
        <v>22638</v>
      </c>
      <c r="C96" s="7">
        <v>13495</v>
      </c>
      <c r="D96" s="7">
        <v>7139</v>
      </c>
      <c r="E96" s="7">
        <v>1421</v>
      </c>
      <c r="F96" s="7">
        <v>21217</v>
      </c>
      <c r="G96" s="7">
        <v>13290</v>
      </c>
      <c r="H96" s="7">
        <v>136</v>
      </c>
      <c r="I96" s="7">
        <v>84</v>
      </c>
      <c r="J96" s="7">
        <f t="shared" si="2"/>
        <v>9143</v>
      </c>
      <c r="K96" s="7">
        <v>21948</v>
      </c>
      <c r="L96" s="38"/>
      <c r="M96" s="38"/>
    </row>
    <row r="97" spans="1:13" ht="13.8" x14ac:dyDescent="0.3">
      <c r="A97" s="60">
        <v>95</v>
      </c>
      <c r="B97" s="63">
        <v>22741</v>
      </c>
      <c r="C97" s="63">
        <v>13629</v>
      </c>
      <c r="D97" s="63">
        <v>7589</v>
      </c>
      <c r="E97" s="63">
        <v>1074</v>
      </c>
      <c r="F97" s="63">
        <v>21667</v>
      </c>
      <c r="G97" s="63">
        <v>13440</v>
      </c>
      <c r="H97" s="63">
        <v>74</v>
      </c>
      <c r="I97" s="63">
        <v>90</v>
      </c>
      <c r="J97" s="63">
        <f t="shared" si="2"/>
        <v>9112</v>
      </c>
      <c r="K97" s="63">
        <v>22086</v>
      </c>
      <c r="L97" s="38"/>
      <c r="M97" s="38"/>
    </row>
    <row r="98" spans="1:13" ht="13.8" x14ac:dyDescent="0.3">
      <c r="A98" s="60">
        <v>96</v>
      </c>
      <c r="B98" s="7">
        <v>23689</v>
      </c>
      <c r="C98" s="7">
        <v>16702</v>
      </c>
      <c r="D98" s="7">
        <v>5695</v>
      </c>
      <c r="E98" s="7">
        <v>567</v>
      </c>
      <c r="F98" s="7">
        <v>23122</v>
      </c>
      <c r="G98" s="7">
        <v>16566</v>
      </c>
      <c r="H98" s="7">
        <v>36</v>
      </c>
      <c r="I98" s="7">
        <v>132</v>
      </c>
      <c r="J98" s="7">
        <f t="shared" si="2"/>
        <v>6987</v>
      </c>
      <c r="K98" s="7">
        <v>22823</v>
      </c>
      <c r="L98" s="38"/>
      <c r="M98" s="38"/>
    </row>
    <row r="99" spans="1:13" ht="13.8" x14ac:dyDescent="0.3">
      <c r="A99" s="60">
        <v>97</v>
      </c>
      <c r="B99" s="63">
        <v>23024</v>
      </c>
      <c r="C99" s="63">
        <v>13686</v>
      </c>
      <c r="D99" s="63">
        <v>7727</v>
      </c>
      <c r="E99" s="63">
        <v>906</v>
      </c>
      <c r="F99" s="63">
        <v>22118</v>
      </c>
      <c r="G99" s="63">
        <v>13567</v>
      </c>
      <c r="H99" s="63">
        <v>198</v>
      </c>
      <c r="I99" s="63">
        <v>91</v>
      </c>
      <c r="J99" s="63">
        <f t="shared" si="2"/>
        <v>9338</v>
      </c>
      <c r="K99" s="63">
        <v>22296</v>
      </c>
      <c r="L99" s="38"/>
      <c r="M99" s="38"/>
    </row>
    <row r="100" spans="1:13" ht="13.8" x14ac:dyDescent="0.3">
      <c r="A100" s="60">
        <v>98</v>
      </c>
      <c r="B100" s="7">
        <v>23769</v>
      </c>
      <c r="C100" s="7">
        <v>12303</v>
      </c>
      <c r="D100" s="7">
        <v>10227</v>
      </c>
      <c r="E100" s="7">
        <v>493</v>
      </c>
      <c r="F100" s="7">
        <v>23276</v>
      </c>
      <c r="G100" s="7">
        <v>12204</v>
      </c>
      <c r="H100" s="7">
        <v>136</v>
      </c>
      <c r="I100" s="7">
        <v>92</v>
      </c>
      <c r="J100" s="7">
        <f t="shared" si="2"/>
        <v>11466</v>
      </c>
      <c r="K100" s="7">
        <v>22973</v>
      </c>
      <c r="L100" s="38"/>
      <c r="M100" s="38"/>
    </row>
    <row r="101" spans="1:13" ht="13.8" x14ac:dyDescent="0.3">
      <c r="A101" s="60">
        <v>99</v>
      </c>
      <c r="B101" s="63">
        <v>23195</v>
      </c>
      <c r="C101" s="63">
        <v>17829</v>
      </c>
      <c r="D101" s="63">
        <v>3929</v>
      </c>
      <c r="E101" s="63">
        <v>603</v>
      </c>
      <c r="F101" s="63">
        <v>22592</v>
      </c>
      <c r="G101" s="63">
        <v>17701</v>
      </c>
      <c r="H101" s="63">
        <v>132</v>
      </c>
      <c r="I101" s="63">
        <v>106</v>
      </c>
      <c r="J101" s="63">
        <f t="shared" si="2"/>
        <v>5366</v>
      </c>
      <c r="K101" s="63">
        <v>22415</v>
      </c>
      <c r="L101" s="38"/>
      <c r="M101" s="38"/>
    </row>
    <row r="102" spans="1:13" ht="13.8" x14ac:dyDescent="0.3">
      <c r="A102" s="60">
        <v>100</v>
      </c>
      <c r="B102" s="63">
        <v>23200</v>
      </c>
      <c r="C102" s="63">
        <v>14056</v>
      </c>
      <c r="D102" s="63">
        <v>7431</v>
      </c>
      <c r="E102" s="63">
        <v>809</v>
      </c>
      <c r="F102" s="63">
        <v>22391</v>
      </c>
      <c r="G102" s="63">
        <v>13862</v>
      </c>
      <c r="H102" s="63">
        <v>153</v>
      </c>
      <c r="I102" s="63">
        <v>112</v>
      </c>
      <c r="J102" s="63">
        <f t="shared" si="2"/>
        <v>9144</v>
      </c>
      <c r="K102" s="63">
        <v>22228</v>
      </c>
      <c r="L102" s="38"/>
      <c r="M102" s="38"/>
    </row>
  </sheetData>
  <mergeCells count="1">
    <mergeCell ref="B1:K1"/>
  </mergeCells>
  <printOptions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Population Totals</vt:lpstr>
      <vt:lpstr>Racial Demographics</vt:lpstr>
      <vt:lpstr>Voting 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House District Population Matrix</dc:title>
  <dc:subject>Legislative District Population Report by the Board, November 29, 2021</dc:subject>
  <dc:creator>Arkansas Board of Apportionment</dc:creator>
  <cp:keywords>2020, apportionment, census, election, house, redistricting, representative</cp:keywords>
  <cp:lastModifiedBy>Shelby Johnson</cp:lastModifiedBy>
  <dcterms:modified xsi:type="dcterms:W3CDTF">2021-11-29T15:04:27Z</dcterms:modified>
</cp:coreProperties>
</file>