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htd-my.sharepoint.com/personal/latisha_reynolds_ardot_gov/Documents/Documents/CONCRETE/"/>
    </mc:Choice>
  </mc:AlternateContent>
  <xr:revisionPtr revIDLastSave="1" documentId="8_{0CFD09EB-0A4C-4AFB-BCB0-07EC0A490EA5}" xr6:coauthVersionLast="47" xr6:coauthVersionMax="47" xr10:uidLastSave="{23E7A7DB-010D-4002-8828-112C109739EE}"/>
  <bookViews>
    <workbookView xWindow="-27240" yWindow="1155" windowWidth="22875" windowHeight="15045" xr2:uid="{0593E1B7-7BD2-4729-860A-D3A7ED55C89B}"/>
  </bookViews>
  <sheets>
    <sheet name="Design" sheetId="1" r:id="rId1"/>
    <sheet name="Dropdown" sheetId="2" r:id="rId2"/>
  </sheets>
  <definedNames>
    <definedName name="_xlnm.Print_Area" localSheetId="0">Design!$D$1:$AD$129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" l="1"/>
  <c r="N23" i="1"/>
  <c r="R23" i="1"/>
  <c r="W103" i="1"/>
  <c r="T104" i="1"/>
  <c r="T105" i="1"/>
  <c r="T107" i="1"/>
  <c r="T108" i="1"/>
  <c r="T109" i="1"/>
  <c r="T103" i="1"/>
  <c r="AC32" i="1"/>
  <c r="AC31" i="1"/>
  <c r="AC30" i="1"/>
  <c r="AC29" i="1"/>
  <c r="N26" i="1"/>
  <c r="T31" i="1"/>
  <c r="T32" i="1"/>
  <c r="T33" i="1"/>
  <c r="T34" i="1"/>
  <c r="T35" i="1"/>
  <c r="T36" i="1"/>
  <c r="T37" i="1"/>
  <c r="T30" i="1"/>
  <c r="AF57" i="1"/>
  <c r="AF58" i="1"/>
  <c r="AF59" i="1"/>
  <c r="AF60" i="1"/>
  <c r="AF61" i="1"/>
  <c r="AF62" i="1"/>
  <c r="AF56" i="1"/>
  <c r="AF51" i="1"/>
  <c r="AF50" i="1"/>
  <c r="AF49" i="1"/>
  <c r="AF48" i="1"/>
  <c r="W107" i="1" l="1"/>
  <c r="AA107" i="1" s="1"/>
  <c r="J99" i="1"/>
  <c r="G49" i="1"/>
  <c r="G50" i="1"/>
  <c r="P18" i="1"/>
  <c r="AA103" i="1"/>
</calcChain>
</file>

<file path=xl/sharedStrings.xml><?xml version="1.0" encoding="utf-8"?>
<sst xmlns="http://schemas.openxmlformats.org/spreadsheetml/2006/main" count="307" uniqueCount="222">
  <si>
    <t>CONCRETE MIX DESIGN SUBMITTAL</t>
  </si>
  <si>
    <t>Project:</t>
  </si>
  <si>
    <t>Contractor:</t>
  </si>
  <si>
    <t>Concrete Producer:</t>
  </si>
  <si>
    <t>Date:</t>
  </si>
  <si>
    <t>MIXTURE PROPORTIONS</t>
  </si>
  <si>
    <t xml:space="preserve">Material </t>
  </si>
  <si>
    <t xml:space="preserve">Cement </t>
  </si>
  <si>
    <t>Fly Ash</t>
  </si>
  <si>
    <t>Coarse Agg</t>
  </si>
  <si>
    <t>Fine Agg</t>
  </si>
  <si>
    <t>Portland</t>
  </si>
  <si>
    <t>Mass</t>
  </si>
  <si>
    <t>Total air</t>
  </si>
  <si>
    <t>Totals</t>
  </si>
  <si>
    <t>Class C</t>
  </si>
  <si>
    <t>Class F</t>
  </si>
  <si>
    <t>SSD</t>
  </si>
  <si>
    <t>Oven Dry</t>
  </si>
  <si>
    <t>materials@ardot.gov</t>
  </si>
  <si>
    <t>(501) 569-2185</t>
  </si>
  <si>
    <t>ACI 211.1</t>
  </si>
  <si>
    <t>Producer Mix Designation:</t>
  </si>
  <si>
    <t>Type A (Water Reducer - WR)</t>
  </si>
  <si>
    <t>Type B (Set Retarder - SR)</t>
  </si>
  <si>
    <t>Type C (Set Accelerator - SA)</t>
  </si>
  <si>
    <t>Type D (WR &amp; SR)</t>
  </si>
  <si>
    <t>Type E (WR &amp; SA)</t>
  </si>
  <si>
    <t>Type F (High Range WR)</t>
  </si>
  <si>
    <t>Type G (High Range WR &amp; SR)</t>
  </si>
  <si>
    <t>Hydration Stabilizer (B or D)</t>
  </si>
  <si>
    <t>Other</t>
  </si>
  <si>
    <t>Fine Aggregate</t>
  </si>
  <si>
    <t>Coarse Aggregate</t>
  </si>
  <si>
    <t>#57</t>
  </si>
  <si>
    <t>Sieve</t>
  </si>
  <si>
    <t>% Pass</t>
  </si>
  <si>
    <t>Spec</t>
  </si>
  <si>
    <t>1 1/2"</t>
  </si>
  <si>
    <t>1 1/4"</t>
  </si>
  <si>
    <t>1"</t>
  </si>
  <si>
    <t>3/4"</t>
  </si>
  <si>
    <t>1/2"</t>
  </si>
  <si>
    <t>3/8"</t>
  </si>
  <si>
    <t># 4</t>
  </si>
  <si>
    <t>95-100</t>
  </si>
  <si>
    <t># 8</t>
  </si>
  <si>
    <t>70-95</t>
  </si>
  <si>
    <t># 16</t>
  </si>
  <si>
    <t>45-85</t>
  </si>
  <si>
    <t># 30</t>
  </si>
  <si>
    <t>20-65</t>
  </si>
  <si>
    <t># 50</t>
  </si>
  <si>
    <t>5-30</t>
  </si>
  <si>
    <t># 100</t>
  </si>
  <si>
    <t># 200</t>
  </si>
  <si>
    <t>FM</t>
  </si>
  <si>
    <t>Dry Rodded</t>
  </si>
  <si>
    <t>Municipal</t>
  </si>
  <si>
    <t>Reclaimed</t>
  </si>
  <si>
    <t>ARDOT</t>
  </si>
  <si>
    <t>-</t>
  </si>
  <si>
    <t>60-100</t>
  </si>
  <si>
    <t>35-75</t>
  </si>
  <si>
    <t>25-60</t>
  </si>
  <si>
    <t>10-30</t>
  </si>
  <si>
    <t>0-10</t>
  </si>
  <si>
    <t>0-5</t>
  </si>
  <si>
    <t># 57</t>
  </si>
  <si>
    <t>Sp. Gr.</t>
  </si>
  <si>
    <t>ABS %</t>
  </si>
  <si>
    <t>CTTP Lab #</t>
  </si>
  <si>
    <t>CTTP#</t>
  </si>
  <si>
    <t>Technician</t>
  </si>
  <si>
    <t>Water/cement ratio (by mass)²</t>
  </si>
  <si>
    <r>
      <t>Water</t>
    </r>
    <r>
      <rPr>
        <vertAlign val="subscript"/>
        <sz val="9"/>
        <color theme="1"/>
        <rFont val="Calibri"/>
        <family val="2"/>
        <scheme val="minor"/>
      </rPr>
      <t xml:space="preserve"> </t>
    </r>
    <r>
      <rPr>
        <vertAlign val="subscript"/>
        <sz val="10"/>
        <color theme="1"/>
        <rFont val="Calibri"/>
        <family val="2"/>
        <scheme val="minor"/>
      </rPr>
      <t>(lb/gal)</t>
    </r>
  </si>
  <si>
    <t>Abs Vol.</t>
  </si>
  <si>
    <t>Dosage</t>
  </si>
  <si>
    <t>Supplier</t>
  </si>
  <si>
    <t>Source - Location</t>
  </si>
  <si>
    <t>On QPL</t>
  </si>
  <si>
    <t>Cement</t>
  </si>
  <si>
    <t>N/A</t>
  </si>
  <si>
    <t>Sand</t>
  </si>
  <si>
    <t xml:space="preserve">Type </t>
  </si>
  <si>
    <t>(  )</t>
  </si>
  <si>
    <t>I</t>
  </si>
  <si>
    <t>I/II</t>
  </si>
  <si>
    <t>Chemical Admixtures (Retarder, Accelorator, Superplacticizers, Corrosion-inhibiting, Air Entrainment)</t>
  </si>
  <si>
    <t>Admixture Type</t>
  </si>
  <si>
    <t>Location</t>
  </si>
  <si>
    <t>Brand</t>
  </si>
  <si>
    <t>Yes</t>
  </si>
  <si>
    <t>No</t>
  </si>
  <si>
    <t>Admixture Dose as need based on Delay and Temperature of Concrete Mix</t>
  </si>
  <si>
    <t>Type</t>
  </si>
  <si>
    <t>1 hr</t>
  </si>
  <si>
    <t>2 hr</t>
  </si>
  <si>
    <t>3 hr</t>
  </si>
  <si>
    <t>4 hr</t>
  </si>
  <si>
    <t>5 hr</t>
  </si>
  <si>
    <t>Air</t>
  </si>
  <si>
    <t>Type A</t>
  </si>
  <si>
    <t>Type B</t>
  </si>
  <si>
    <t>Type C</t>
  </si>
  <si>
    <t>Type D</t>
  </si>
  <si>
    <t>Type E</t>
  </si>
  <si>
    <t>Type F</t>
  </si>
  <si>
    <t>Type G</t>
  </si>
  <si>
    <t>Ty B or D</t>
  </si>
  <si>
    <t>Sampled by</t>
  </si>
  <si>
    <t>CTTP #</t>
  </si>
  <si>
    <t>Date Cast</t>
  </si>
  <si>
    <t>CTTP Certified Lab</t>
  </si>
  <si>
    <t>Curing Method</t>
  </si>
  <si>
    <t>Slump</t>
  </si>
  <si>
    <t>Gauge Air Content</t>
  </si>
  <si>
    <t>Agg. Correction Factor</t>
  </si>
  <si>
    <t>Cylinder Marked</t>
  </si>
  <si>
    <t>Diameter 
(in)</t>
  </si>
  <si>
    <t>Max Load
(lbs)</t>
  </si>
  <si>
    <t>Break Type</t>
  </si>
  <si>
    <t>Compressive Strength (psi)</t>
  </si>
  <si>
    <t>Tested by</t>
  </si>
  <si>
    <t>Temp. of Concrete</t>
  </si>
  <si>
    <t xml:space="preserve">Trial Batch Report </t>
  </si>
  <si>
    <t>Design</t>
  </si>
  <si>
    <t>Class of concrete</t>
  </si>
  <si>
    <t>A</t>
  </si>
  <si>
    <t>B</t>
  </si>
  <si>
    <t>S</t>
  </si>
  <si>
    <t>S(AE)</t>
  </si>
  <si>
    <t>Seal</t>
  </si>
  <si>
    <t>Flowable</t>
  </si>
  <si>
    <t>M</t>
  </si>
  <si>
    <t>w/c</t>
  </si>
  <si>
    <t>0.49*</t>
  </si>
  <si>
    <t>strength</t>
  </si>
  <si>
    <t>slump</t>
  </si>
  <si>
    <t>4"-8"</t>
  </si>
  <si>
    <t>air</t>
  </si>
  <si>
    <r>
      <t xml:space="preserve">6 </t>
    </r>
    <r>
      <rPr>
        <sz val="11"/>
        <color theme="1"/>
        <rFont val="Calibri"/>
        <family val="2"/>
      </rPr>
      <t>± 2</t>
    </r>
  </si>
  <si>
    <t>Minimum of two cylinders show the minimum strength value at any age between 7 days and 28 days.</t>
  </si>
  <si>
    <t>Air Content %</t>
  </si>
  <si>
    <t>Min. Comp. Strength</t>
  </si>
  <si>
    <t>cement</t>
  </si>
  <si>
    <t>517 (5.5)</t>
  </si>
  <si>
    <t>*</t>
  </si>
  <si>
    <t>611 (6.5)</t>
  </si>
  <si>
    <t>564 (6.0)</t>
  </si>
  <si>
    <t>80 - 100</t>
  </si>
  <si>
    <t>flow &gt; 8"</t>
  </si>
  <si>
    <t>Min. Cement lb (sacks)</t>
  </si>
  <si>
    <t>Slump Range (in.)</t>
  </si>
  <si>
    <t>break ty</t>
  </si>
  <si>
    <t>Design Slump (in.)</t>
  </si>
  <si>
    <t>Required for All Class S(AE), Class S with Fly Ash, &amp; Drilled Shaft Mixes</t>
  </si>
  <si>
    <t>Required Attachments</t>
  </si>
  <si>
    <t>Cement Mill Test Report</t>
  </si>
  <si>
    <t>Fly Ash Test Report</t>
  </si>
  <si>
    <t>non-municipal locations</t>
  </si>
  <si>
    <t xml:space="preserve">Materials Div. Water Test for </t>
  </si>
  <si>
    <t>◊</t>
  </si>
  <si>
    <t>1"- 4"</t>
  </si>
  <si>
    <t>AASHTO T27</t>
  </si>
  <si>
    <t>AASHTO T255</t>
  </si>
  <si>
    <t>AASHTO T 152</t>
  </si>
  <si>
    <t>AASHTO T119</t>
  </si>
  <si>
    <t>AASHTO T 22</t>
  </si>
  <si>
    <t>Compressive Strength</t>
  </si>
  <si>
    <t>Air Content</t>
  </si>
  <si>
    <t>Moisture</t>
  </si>
  <si>
    <t>Coarse &amp; Fine Agg Gradation</t>
  </si>
  <si>
    <t>Trial Batch Slump</t>
  </si>
  <si>
    <t>° F</t>
  </si>
  <si>
    <t>inches</t>
  </si>
  <si>
    <t>%</t>
  </si>
  <si>
    <t>Reported Air Content</t>
  </si>
  <si>
    <t>Air Entraining</t>
  </si>
  <si>
    <t>Design Strength (psi)</t>
  </si>
  <si>
    <t>Drilled Shaft</t>
  </si>
  <si>
    <t># 7</t>
  </si>
  <si>
    <t>90-100</t>
  </si>
  <si>
    <t>40-70</t>
  </si>
  <si>
    <t>0-15</t>
  </si>
  <si>
    <t>#7</t>
  </si>
  <si>
    <r>
      <t xml:space="preserve">* 7 </t>
    </r>
    <r>
      <rPr>
        <sz val="11"/>
        <color theme="1"/>
        <rFont val="Calibri"/>
        <family val="2"/>
      </rPr>
      <t>± 1"</t>
    </r>
  </si>
  <si>
    <t>Minimum plant batch of at least 2 cy or 1/3 the rated capacity of the mixer, which ever is greater.</t>
  </si>
  <si>
    <t>(3 cy for drilled shafts)</t>
  </si>
  <si>
    <t>PCCP</t>
  </si>
  <si>
    <t>&lt; 2"</t>
  </si>
  <si>
    <t>:</t>
  </si>
  <si>
    <t>Class of Concrete:</t>
  </si>
  <si>
    <t>QPL / Mix Design Info</t>
  </si>
  <si>
    <t>Table 802-1 &amp; Other Required</t>
  </si>
  <si>
    <t>on QPL</t>
  </si>
  <si>
    <t>III</t>
  </si>
  <si>
    <r>
      <t xml:space="preserve">Temp. Range </t>
    </r>
    <r>
      <rPr>
        <b/>
        <sz val="11"/>
        <color theme="1"/>
        <rFont val="Calibri"/>
        <family val="2"/>
      </rPr>
      <t>°</t>
    </r>
    <r>
      <rPr>
        <b/>
        <sz val="12.1"/>
        <color theme="1"/>
        <rFont val="Calibri"/>
        <family val="2"/>
      </rPr>
      <t>F</t>
    </r>
  </si>
  <si>
    <t>Time Delay Dose Rate</t>
  </si>
  <si>
    <t>Actual</t>
  </si>
  <si>
    <t>Average</t>
  </si>
  <si>
    <t>Reported</t>
  </si>
  <si>
    <t>Remarks:</t>
  </si>
  <si>
    <t>slump range with WR - 1"- 6"</t>
  </si>
  <si>
    <t>oz/cu yd</t>
  </si>
  <si>
    <t>Admixtures -</t>
  </si>
  <si>
    <r>
      <t>oz/per</t>
    </r>
    <r>
      <rPr>
        <sz val="8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100# cement</t>
    </r>
  </si>
  <si>
    <t>(   )</t>
  </si>
  <si>
    <t xml:space="preserve">Age Tested </t>
  </si>
  <si>
    <t>(Date</t>
  </si>
  <si>
    <t>: hrs)</t>
  </si>
  <si>
    <t>: days)</t>
  </si>
  <si>
    <t>Gradations must be from a CTTP certified lab.</t>
  </si>
  <si>
    <t>Cylinder breaks must come from a CTTP certified lab.</t>
  </si>
  <si>
    <t>Rates are based on</t>
  </si>
  <si>
    <t>oz/cwt</t>
  </si>
  <si>
    <t>Blended</t>
  </si>
  <si>
    <t>Agg Correction Factor</t>
  </si>
  <si>
    <t>IS</t>
  </si>
  <si>
    <t>IL</t>
  </si>
  <si>
    <t>IP</t>
  </si>
  <si>
    <t>Version 08/28/24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</si>
</sst>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rgb="FF000000"/>
      <name val="Segoe UI"/>
      <family val="2"/>
    </font>
    <font>
      <b/>
      <sz val="12.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1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8F3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theme="2" tint="-0.24994659260841701"/>
      </left>
      <right/>
      <top style="medium">
        <color indexed="64"/>
      </top>
      <bottom/>
      <diagonal/>
    </border>
    <border>
      <left style="slantDashDot">
        <color theme="2" tint="-0.24994659260841701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2"/>
    <xf numFmtId="0" fontId="2" fillId="0" borderId="0" xfId="0" applyFont="1" applyAlignment="1">
      <alignment wrapText="1"/>
    </xf>
    <xf numFmtId="0" fontId="0" fillId="0" borderId="6" xfId="0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right" vertical="top"/>
    </xf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11" xfId="0" applyBorder="1"/>
    <xf numFmtId="0" fontId="0" fillId="0" borderId="19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0" xfId="0" quotePrefix="1" applyAlignment="1">
      <alignment horizontal="center" vertical="center"/>
    </xf>
    <xf numFmtId="0" fontId="17" fillId="0" borderId="0" xfId="0" applyFont="1" applyAlignment="1">
      <alignment vertical="top"/>
    </xf>
    <xf numFmtId="0" fontId="23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top"/>
    </xf>
    <xf numFmtId="0" fontId="0" fillId="2" borderId="20" xfId="0" applyFill="1" applyBorder="1" applyAlignment="1" applyProtection="1">
      <alignment horizontal="left"/>
      <protection locked="0"/>
    </xf>
    <xf numFmtId="0" fontId="0" fillId="0" borderId="0" xfId="0" quotePrefix="1"/>
    <xf numFmtId="0" fontId="19" fillId="0" borderId="6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vertical="top"/>
    </xf>
    <xf numFmtId="0" fontId="25" fillId="2" borderId="5" xfId="0" applyFont="1" applyFill="1" applyBorder="1" applyAlignment="1" applyProtection="1">
      <alignment horizontal="center"/>
      <protection locked="0"/>
    </xf>
    <xf numFmtId="0" fontId="25" fillId="0" borderId="20" xfId="0" applyFont="1" applyBorder="1" applyAlignment="1">
      <alignment horizontal="center"/>
    </xf>
    <xf numFmtId="0" fontId="27" fillId="0" borderId="0" xfId="0" applyFont="1"/>
    <xf numFmtId="0" fontId="25" fillId="2" borderId="4" xfId="0" applyFont="1" applyFill="1" applyBorder="1" applyAlignment="1" applyProtection="1">
      <alignment horizontal="center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5" fillId="0" borderId="0" xfId="2" applyBorder="1" applyAlignment="1">
      <alignment horizontal="left"/>
    </xf>
    <xf numFmtId="0" fontId="6" fillId="0" borderId="0" xfId="2" applyFont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right" vertical="top"/>
    </xf>
    <xf numFmtId="0" fontId="18" fillId="0" borderId="2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 shrinkToFit="1"/>
      <protection locked="0"/>
    </xf>
    <xf numFmtId="0" fontId="0" fillId="2" borderId="4" xfId="0" applyFill="1" applyBorder="1" applyAlignment="1" applyProtection="1">
      <alignment horizontal="center" shrinkToFit="1"/>
      <protection locked="0"/>
    </xf>
    <xf numFmtId="0" fontId="0" fillId="2" borderId="20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8" fillId="2" borderId="20" xfId="0" applyFont="1" applyFill="1" applyBorder="1" applyAlignment="1" applyProtection="1">
      <alignment horizontal="center"/>
      <protection locked="0"/>
    </xf>
    <xf numFmtId="14" fontId="25" fillId="2" borderId="4" xfId="0" applyNumberFormat="1" applyFont="1" applyFill="1" applyBorder="1" applyAlignment="1" applyProtection="1">
      <alignment horizontal="center"/>
      <protection locked="0"/>
    </xf>
    <xf numFmtId="14" fontId="25" fillId="2" borderId="20" xfId="0" applyNumberFormat="1" applyFont="1" applyFill="1" applyBorder="1" applyAlignment="1" applyProtection="1">
      <alignment horizontal="center"/>
      <protection locked="0"/>
    </xf>
    <xf numFmtId="2" fontId="25" fillId="2" borderId="3" xfId="0" applyNumberFormat="1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25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22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5" fillId="2" borderId="2" xfId="0" applyFont="1" applyFill="1" applyBorder="1" applyAlignment="1" applyProtection="1">
      <alignment horizontal="center"/>
      <protection locked="0"/>
    </xf>
    <xf numFmtId="2" fontId="25" fillId="2" borderId="20" xfId="0" applyNumberFormat="1" applyFont="1" applyFill="1" applyBorder="1" applyAlignment="1" applyProtection="1">
      <alignment horizontal="center"/>
      <protection locked="0"/>
    </xf>
    <xf numFmtId="2" fontId="25" fillId="0" borderId="20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5" fillId="2" borderId="13" xfId="0" applyFont="1" applyFill="1" applyBorder="1" applyAlignment="1" applyProtection="1">
      <alignment horizontal="center"/>
      <protection locked="0"/>
    </xf>
    <xf numFmtId="0" fontId="25" fillId="2" borderId="1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26" fillId="2" borderId="3" xfId="0" applyNumberFormat="1" applyFont="1" applyFill="1" applyBorder="1" applyAlignment="1" applyProtection="1">
      <alignment horizontal="center"/>
      <protection locked="0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Alignment="1">
      <alignment horizontal="center" shrinkToFi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7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0" fillId="3" borderId="0" xfId="0" applyFill="1" applyAlignment="1" applyProtection="1">
      <alignment horizontal="left" vertical="top" shrinkToFit="1"/>
      <protection locked="0"/>
    </xf>
    <xf numFmtId="0" fontId="2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3" borderId="0" xfId="0" applyFont="1" applyFill="1" applyAlignment="1" applyProtection="1">
      <alignment horizontal="center" shrinkToFi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165" fontId="16" fillId="0" borderId="15" xfId="1" applyNumberFormat="1" applyFont="1" applyBorder="1" applyAlignment="1">
      <alignment horizontal="center"/>
    </xf>
    <xf numFmtId="165" fontId="16" fillId="0" borderId="16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2" borderId="36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shrinkToFit="1"/>
      <protection locked="0"/>
    </xf>
    <xf numFmtId="166" fontId="0" fillId="2" borderId="3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wrapText="1"/>
    </xf>
    <xf numFmtId="0" fontId="0" fillId="2" borderId="28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33" xfId="0" applyFill="1" applyBorder="1" applyAlignment="1" applyProtection="1">
      <alignment horizontal="left" vertical="top" wrapText="1"/>
      <protection locked="0"/>
    </xf>
    <xf numFmtId="0" fontId="0" fillId="2" borderId="34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" fontId="2" fillId="0" borderId="0" xfId="0" quotePrefix="1" applyNumberFormat="1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F8FF"/>
      <color rgb="FFF8F3FF"/>
      <color rgb="FFF0E5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47625</xdr:rowOff>
    </xdr:from>
    <xdr:to>
      <xdr:col>12</xdr:col>
      <xdr:colOff>70701</xdr:colOff>
      <xdr:row>3</xdr:row>
      <xdr:rowOff>216477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64" y="47625"/>
          <a:ext cx="2136371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60614</xdr:colOff>
      <xdr:row>117</xdr:row>
      <xdr:rowOff>25112</xdr:rowOff>
    </xdr:from>
    <xdr:to>
      <xdr:col>17</xdr:col>
      <xdr:colOff>97660</xdr:colOff>
      <xdr:row>128</xdr:row>
      <xdr:rowOff>139448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978" y="26314112"/>
          <a:ext cx="3432463" cy="27813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9</xdr:row>
          <xdr:rowOff>28575</xdr:rowOff>
        </xdr:from>
        <xdr:to>
          <xdr:col>16</xdr:col>
          <xdr:colOff>152400</xdr:colOff>
          <xdr:row>10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 Fly Ash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dot.gov/divisions/materials/" TargetMode="External"/><Relationship Id="rId1" Type="http://schemas.openxmlformats.org/officeDocument/2006/relationships/hyperlink" Target="mailto:materials@ardot.gov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B702-6157-433F-8C88-5550713632C0}">
  <sheetPr codeName="Sheet1"/>
  <dimension ref="D1:AF128"/>
  <sheetViews>
    <sheetView showGridLines="0" tabSelected="1" zoomScale="90" zoomScaleNormal="90" workbookViewId="0">
      <selection activeCell="H6" sqref="H6:Q6"/>
    </sheetView>
  </sheetViews>
  <sheetFormatPr defaultColWidth="3.5703125" defaultRowHeight="18.75" customHeight="1" x14ac:dyDescent="0.25"/>
  <cols>
    <col min="16" max="16" width="3.5703125" customWidth="1"/>
    <col min="29" max="29" width="3.5703125" customWidth="1"/>
  </cols>
  <sheetData>
    <row r="1" spans="4:31" ht="12" customHeight="1" x14ac:dyDescent="0.25"/>
    <row r="2" spans="4:31" ht="18.75" customHeight="1" x14ac:dyDescent="0.25">
      <c r="O2" s="8"/>
      <c r="P2" s="8"/>
      <c r="Q2" s="8" t="s">
        <v>0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4:31" ht="18.75" customHeight="1" x14ac:dyDescent="0.25">
      <c r="N3" s="8"/>
      <c r="O3" s="8"/>
      <c r="P3" s="8"/>
      <c r="Q3" s="58" t="s">
        <v>19</v>
      </c>
      <c r="R3" s="58"/>
      <c r="S3" s="58"/>
      <c r="T3" s="58"/>
      <c r="U3" s="58"/>
      <c r="V3" s="58"/>
      <c r="W3" s="8"/>
      <c r="X3" s="57" t="s">
        <v>193</v>
      </c>
      <c r="Y3" s="57"/>
      <c r="Z3" s="57"/>
      <c r="AA3" s="57"/>
      <c r="AB3" s="57"/>
      <c r="AC3" s="57"/>
      <c r="AD3" s="8"/>
      <c r="AE3" s="8"/>
    </row>
    <row r="4" spans="4:31" ht="18.75" customHeight="1" thickBot="1" x14ac:dyDescent="0.3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9" t="s">
        <v>20</v>
      </c>
      <c r="R4" s="59"/>
      <c r="S4" s="59"/>
      <c r="T4" s="59"/>
      <c r="U4" s="1"/>
      <c r="V4" s="1"/>
      <c r="W4" s="1"/>
      <c r="X4" s="1"/>
      <c r="Y4" s="1"/>
      <c r="Z4" s="1"/>
      <c r="AA4" s="1"/>
      <c r="AB4" s="1"/>
      <c r="AC4" s="1"/>
      <c r="AD4" s="32" t="s">
        <v>221</v>
      </c>
    </row>
    <row r="5" spans="4:31" ht="10.5" customHeight="1" x14ac:dyDescent="0.25"/>
    <row r="6" spans="4:31" ht="18.75" customHeight="1" x14ac:dyDescent="0.25">
      <c r="E6" s="2" t="s">
        <v>1</v>
      </c>
      <c r="H6" s="86"/>
      <c r="I6" s="86"/>
      <c r="J6" s="86"/>
      <c r="K6" s="86"/>
      <c r="L6" s="86"/>
      <c r="M6" s="86"/>
      <c r="N6" s="86"/>
      <c r="O6" s="86"/>
      <c r="P6" s="86"/>
      <c r="Q6" s="86"/>
      <c r="Z6" s="4" t="s">
        <v>4</v>
      </c>
      <c r="AA6" s="84"/>
      <c r="AB6" s="84"/>
      <c r="AC6" s="84"/>
      <c r="AD6" s="84"/>
    </row>
    <row r="7" spans="4:31" ht="5.25" customHeight="1" x14ac:dyDescent="0.25">
      <c r="E7" s="2"/>
      <c r="W7" s="4"/>
    </row>
    <row r="8" spans="4:31" ht="18.75" customHeight="1" x14ac:dyDescent="0.25">
      <c r="E8" s="2" t="s">
        <v>2</v>
      </c>
      <c r="H8" s="86"/>
      <c r="I8" s="86"/>
      <c r="J8" s="86"/>
      <c r="K8" s="86"/>
      <c r="L8" s="86"/>
      <c r="M8" s="86"/>
      <c r="N8" s="86"/>
      <c r="O8" s="86"/>
      <c r="P8" s="86"/>
      <c r="Q8" s="86"/>
      <c r="W8" s="4" t="s">
        <v>3</v>
      </c>
      <c r="X8" s="132"/>
      <c r="Y8" s="132"/>
      <c r="Z8" s="132"/>
      <c r="AA8" s="132"/>
      <c r="AB8" s="132"/>
      <c r="AC8" s="132"/>
      <c r="AD8" s="132"/>
    </row>
    <row r="9" spans="4:31" ht="5.25" customHeight="1" x14ac:dyDescent="0.25"/>
    <row r="10" spans="4:31" ht="18.75" customHeight="1" x14ac:dyDescent="0.25">
      <c r="E10" s="2" t="s">
        <v>192</v>
      </c>
      <c r="J10" s="86"/>
      <c r="K10" s="86"/>
      <c r="L10" s="86"/>
      <c r="M10" s="86"/>
      <c r="W10" s="4" t="s">
        <v>22</v>
      </c>
      <c r="X10" s="86"/>
      <c r="Y10" s="86"/>
      <c r="Z10" s="86"/>
      <c r="AA10" s="86"/>
      <c r="AB10" s="86"/>
      <c r="AC10" s="86"/>
      <c r="AD10" s="86"/>
    </row>
    <row r="11" spans="4:31" ht="9.75" customHeight="1" thickBot="1" x14ac:dyDescent="0.3"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</row>
    <row r="12" spans="4:31" ht="5.25" customHeight="1" thickTop="1" x14ac:dyDescent="0.25"/>
    <row r="13" spans="4:31" ht="18.75" customHeight="1" x14ac:dyDescent="0.25">
      <c r="E13" s="122" t="s">
        <v>5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</row>
    <row r="14" spans="4:31" ht="5.25" customHeight="1" x14ac:dyDescent="0.25"/>
    <row r="15" spans="4:31" ht="18.75" customHeight="1" x14ac:dyDescent="0.25">
      <c r="D15" s="64" t="s">
        <v>6</v>
      </c>
      <c r="E15" s="64"/>
      <c r="F15" s="64"/>
      <c r="G15" s="64"/>
      <c r="H15" s="64"/>
      <c r="I15" s="64"/>
      <c r="J15" s="10"/>
      <c r="K15" s="80" t="s">
        <v>69</v>
      </c>
      <c r="L15" s="80"/>
      <c r="M15" s="10"/>
      <c r="N15" s="64" t="s">
        <v>12</v>
      </c>
      <c r="O15" s="64"/>
      <c r="P15" s="2"/>
      <c r="R15" s="138" t="s">
        <v>76</v>
      </c>
      <c r="S15" s="138"/>
      <c r="V15" s="2" t="s">
        <v>205</v>
      </c>
      <c r="W15" s="2"/>
      <c r="X15" s="2"/>
      <c r="Y15" s="13" t="s">
        <v>77</v>
      </c>
      <c r="Z15" s="4"/>
      <c r="AA15" s="146" t="s">
        <v>204</v>
      </c>
      <c r="AB15" s="146"/>
      <c r="AC15" s="146"/>
      <c r="AD15" s="146"/>
    </row>
    <row r="16" spans="4:31" ht="5.25" customHeight="1" x14ac:dyDescent="0.25"/>
    <row r="17" spans="4:30" ht="18.75" customHeight="1" x14ac:dyDescent="0.25">
      <c r="D17" t="s">
        <v>7</v>
      </c>
      <c r="G17" s="56"/>
      <c r="H17" s="56"/>
      <c r="I17" s="56"/>
      <c r="K17" s="156"/>
      <c r="L17" s="157"/>
      <c r="N17" s="133"/>
      <c r="O17" s="54"/>
      <c r="P17" s="124">
        <v>94</v>
      </c>
      <c r="Q17" s="125"/>
      <c r="R17" s="133"/>
      <c r="S17" s="54"/>
      <c r="U17" t="s">
        <v>178</v>
      </c>
      <c r="AC17" s="67"/>
      <c r="AD17" s="67"/>
    </row>
    <row r="18" spans="4:30" ht="18.75" customHeight="1" x14ac:dyDescent="0.25">
      <c r="D18" t="s">
        <v>8</v>
      </c>
      <c r="G18" s="56" t="s">
        <v>82</v>
      </c>
      <c r="H18" s="56"/>
      <c r="I18" s="56"/>
      <c r="K18" s="173"/>
      <c r="L18" s="173"/>
      <c r="N18" s="133"/>
      <c r="O18" s="54"/>
      <c r="P18" s="141" t="str">
        <f>IF(N18="","",  (N18/(N18+N17)))</f>
        <v/>
      </c>
      <c r="Q18" s="142"/>
      <c r="R18" s="133"/>
      <c r="S18" s="54"/>
      <c r="U18" t="s">
        <v>23</v>
      </c>
      <c r="AC18" s="67"/>
      <c r="AD18" s="67"/>
    </row>
    <row r="19" spans="4:30" ht="18.75" customHeight="1" x14ac:dyDescent="0.25">
      <c r="D19" t="s">
        <v>75</v>
      </c>
      <c r="G19" s="56"/>
      <c r="H19" s="56"/>
      <c r="I19" s="56"/>
      <c r="K19" s="174">
        <v>1</v>
      </c>
      <c r="L19" s="174"/>
      <c r="N19" s="133"/>
      <c r="O19" s="54"/>
      <c r="P19" s="124">
        <v>8.35</v>
      </c>
      <c r="Q19" s="125"/>
      <c r="R19" s="133"/>
      <c r="S19" s="54"/>
      <c r="U19" t="s">
        <v>24</v>
      </c>
      <c r="AC19" s="67"/>
      <c r="AD19" s="67"/>
    </row>
    <row r="20" spans="4:30" ht="18.75" customHeight="1" x14ac:dyDescent="0.25">
      <c r="D20" t="s">
        <v>9</v>
      </c>
      <c r="G20" s="56"/>
      <c r="H20" s="56"/>
      <c r="I20" s="56"/>
      <c r="K20" s="173"/>
      <c r="L20" s="173"/>
      <c r="N20" s="133"/>
      <c r="O20" s="54"/>
      <c r="R20" s="133"/>
      <c r="S20" s="54"/>
      <c r="U20" t="s">
        <v>25</v>
      </c>
      <c r="AC20" s="67"/>
      <c r="AD20" s="67"/>
    </row>
    <row r="21" spans="4:30" ht="18.75" customHeight="1" x14ac:dyDescent="0.25">
      <c r="D21" t="s">
        <v>10</v>
      </c>
      <c r="G21" s="56"/>
      <c r="H21" s="56"/>
      <c r="I21" s="56"/>
      <c r="K21" s="156"/>
      <c r="L21" s="157"/>
      <c r="N21" s="133"/>
      <c r="O21" s="54"/>
      <c r="R21" s="133"/>
      <c r="S21" s="54"/>
      <c r="U21" t="s">
        <v>26</v>
      </c>
      <c r="AC21" s="67"/>
      <c r="AD21" s="67"/>
    </row>
    <row r="22" spans="4:30" ht="18.75" customHeight="1" thickBot="1" x14ac:dyDescent="0.3">
      <c r="D22" t="s">
        <v>13</v>
      </c>
      <c r="G22" s="54"/>
      <c r="H22" s="133"/>
      <c r="I22" t="s">
        <v>176</v>
      </c>
      <c r="R22" s="144"/>
      <c r="S22" s="145"/>
      <c r="U22" t="s">
        <v>27</v>
      </c>
      <c r="AC22" s="67"/>
      <c r="AD22" s="67"/>
    </row>
    <row r="23" spans="4:30" ht="18.75" customHeight="1" thickTop="1" x14ac:dyDescent="0.25">
      <c r="D23" t="s">
        <v>14</v>
      </c>
      <c r="N23" s="136" t="str">
        <f>IF(N17&gt;0,SUM(N17:O21),"")</f>
        <v/>
      </c>
      <c r="O23" s="137"/>
      <c r="R23" s="134" t="str">
        <f>IF(R17&gt;0,SUM(R17:S22),"")</f>
        <v/>
      </c>
      <c r="S23" s="135"/>
      <c r="U23" t="s">
        <v>28</v>
      </c>
      <c r="AC23" s="67"/>
      <c r="AD23" s="67"/>
    </row>
    <row r="24" spans="4:30" ht="18.75" customHeight="1" x14ac:dyDescent="0.25">
      <c r="D24" t="s">
        <v>217</v>
      </c>
      <c r="J24" s="133"/>
      <c r="K24" s="54"/>
      <c r="U24" t="s">
        <v>29</v>
      </c>
      <c r="AC24" s="67"/>
      <c r="AD24" s="67"/>
    </row>
    <row r="25" spans="4:30" ht="18.75" customHeight="1" x14ac:dyDescent="0.25">
      <c r="D25" s="81"/>
      <c r="E25" s="81"/>
      <c r="F25" s="81"/>
      <c r="L25" s="119" t="s">
        <v>126</v>
      </c>
      <c r="M25" s="119"/>
      <c r="N25" s="119" t="s">
        <v>37</v>
      </c>
      <c r="O25" s="119"/>
      <c r="U25" t="s">
        <v>30</v>
      </c>
      <c r="AC25" s="67"/>
      <c r="AD25" s="67"/>
    </row>
    <row r="26" spans="4:30" ht="18.75" customHeight="1" x14ac:dyDescent="0.25">
      <c r="D26" t="s">
        <v>74</v>
      </c>
      <c r="H26" s="15"/>
      <c r="L26" s="56"/>
      <c r="M26" s="56"/>
      <c r="N26" s="120" t="str">
        <f>IF(J10="","",VLOOKUP(J10,Dropdown!L12:M21,2,FALSE))</f>
        <v/>
      </c>
      <c r="O26" s="120"/>
      <c r="U26" t="s">
        <v>31</v>
      </c>
      <c r="W26" s="132"/>
      <c r="X26" s="132"/>
      <c r="Y26" s="132"/>
      <c r="Z26" s="132"/>
      <c r="AA26" s="132"/>
      <c r="AC26" s="67"/>
      <c r="AD26" s="67"/>
    </row>
    <row r="27" spans="4:30" ht="18.75" customHeight="1" thickBot="1" x14ac:dyDescent="0.3"/>
    <row r="28" spans="4:30" ht="18.75" customHeight="1" thickBot="1" x14ac:dyDescent="0.3">
      <c r="D28" s="168" t="s">
        <v>32</v>
      </c>
      <c r="E28" s="169"/>
      <c r="F28" s="169"/>
      <c r="G28" s="169"/>
      <c r="H28" s="169"/>
      <c r="I28" s="169"/>
      <c r="J28" s="169"/>
      <c r="K28" s="169"/>
      <c r="L28" s="170"/>
      <c r="M28" s="12"/>
      <c r="N28" s="12"/>
      <c r="O28" s="169" t="s">
        <v>33</v>
      </c>
      <c r="P28" s="169"/>
      <c r="Q28" s="169"/>
      <c r="R28" s="169"/>
      <c r="S28" s="169"/>
      <c r="T28" s="171" t="s">
        <v>68</v>
      </c>
      <c r="U28" s="172"/>
      <c r="W28" s="121" t="s">
        <v>194</v>
      </c>
      <c r="X28" s="121"/>
      <c r="Y28" s="121"/>
      <c r="Z28" s="121"/>
      <c r="AA28" s="121"/>
      <c r="AB28" s="121"/>
      <c r="AC28" s="121"/>
      <c r="AD28" s="121"/>
    </row>
    <row r="29" spans="4:30" ht="18.75" customHeight="1" x14ac:dyDescent="0.25">
      <c r="D29" s="11"/>
      <c r="E29" s="2" t="s">
        <v>35</v>
      </c>
      <c r="H29" s="64" t="s">
        <v>36</v>
      </c>
      <c r="I29" s="64"/>
      <c r="K29" s="64" t="s">
        <v>37</v>
      </c>
      <c r="L29" s="64"/>
      <c r="M29" s="35"/>
      <c r="N29" s="2" t="s">
        <v>35</v>
      </c>
      <c r="Q29" s="64" t="s">
        <v>36</v>
      </c>
      <c r="R29" s="64"/>
      <c r="T29" s="64" t="s">
        <v>37</v>
      </c>
      <c r="U29" s="143"/>
      <c r="W29" t="s">
        <v>152</v>
      </c>
      <c r="AC29" s="126" t="str">
        <f>IF(J10="","",VLOOKUP(J10,Dropdown!L12:Q21,6,FALSE))</f>
        <v/>
      </c>
      <c r="AD29" s="126"/>
    </row>
    <row r="30" spans="4:30" ht="18.75" customHeight="1" x14ac:dyDescent="0.25">
      <c r="D30" s="11"/>
      <c r="E30" s="13" t="s">
        <v>42</v>
      </c>
      <c r="F30" s="13"/>
      <c r="H30" s="152"/>
      <c r="I30" s="153"/>
      <c r="K30" s="6"/>
      <c r="L30" s="6"/>
      <c r="M30" s="36"/>
      <c r="N30" s="131" t="s">
        <v>38</v>
      </c>
      <c r="O30" s="131"/>
      <c r="Q30" s="149"/>
      <c r="R30" s="149"/>
      <c r="T30" s="64">
        <f>IF($T$28="# 7",Dropdown!F24,(IF($T$28="# 57",Dropdown!G24,(IF($T$28="ARDOT",Dropdown!H24,"")))))</f>
        <v>100</v>
      </c>
      <c r="U30" s="143"/>
      <c r="W30" t="s">
        <v>144</v>
      </c>
      <c r="AC30" s="81" t="str">
        <f>IF(J10="","",VLOOKUP(J10,Dropdown!L12:Q21,3,FALSE))</f>
        <v/>
      </c>
      <c r="AD30" s="81"/>
    </row>
    <row r="31" spans="4:30" ht="18.75" customHeight="1" x14ac:dyDescent="0.25">
      <c r="D31" s="11"/>
      <c r="E31" s="13" t="s">
        <v>43</v>
      </c>
      <c r="F31" s="13"/>
      <c r="H31" s="152"/>
      <c r="I31" s="153"/>
      <c r="K31" s="64">
        <v>100</v>
      </c>
      <c r="L31" s="64"/>
      <c r="M31" s="36"/>
      <c r="N31" s="131" t="s">
        <v>39</v>
      </c>
      <c r="O31" s="131"/>
      <c r="Q31" s="149"/>
      <c r="R31" s="149"/>
      <c r="T31" s="64" t="str">
        <f>IF($T$28="# 7",Dropdown!F25,(IF($T$28="# 57",Dropdown!G25,(IF($T$28="ARDOT",Dropdown!H25,"")))))</f>
        <v>-</v>
      </c>
      <c r="U31" s="143"/>
      <c r="W31" t="s">
        <v>143</v>
      </c>
      <c r="AC31" s="81" t="str">
        <f>IF(J10="","",VLOOKUP(J10,Dropdown!L12:Q21,5,FALSE))</f>
        <v/>
      </c>
      <c r="AD31" s="81"/>
    </row>
    <row r="32" spans="4:30" ht="18.75" customHeight="1" x14ac:dyDescent="0.25">
      <c r="D32" s="11"/>
      <c r="E32" s="13" t="s">
        <v>44</v>
      </c>
      <c r="F32" s="13"/>
      <c r="H32" s="152"/>
      <c r="I32" s="153"/>
      <c r="K32" s="64" t="s">
        <v>45</v>
      </c>
      <c r="L32" s="64"/>
      <c r="M32" s="36"/>
      <c r="N32" s="131" t="s">
        <v>40</v>
      </c>
      <c r="O32" s="131"/>
      <c r="Q32" s="149"/>
      <c r="R32" s="149"/>
      <c r="T32" s="64" t="str">
        <f>IF($T$28="# 7",Dropdown!F26,(IF($T$28="# 57",Dropdown!G26,(IF($T$28="ARDOT",Dropdown!H26,"")))))</f>
        <v>95-100</v>
      </c>
      <c r="U32" s="143"/>
      <c r="W32" t="s">
        <v>153</v>
      </c>
      <c r="AC32" s="81" t="str">
        <f>IF(J10="","",VLOOKUP(J10,Dropdown!L12:Q21,4,FALSE))</f>
        <v/>
      </c>
      <c r="AD32" s="81"/>
    </row>
    <row r="33" spans="4:32" ht="18.75" customHeight="1" x14ac:dyDescent="0.25">
      <c r="D33" s="11"/>
      <c r="E33" s="13" t="s">
        <v>46</v>
      </c>
      <c r="F33" s="13"/>
      <c r="H33" s="152"/>
      <c r="I33" s="153"/>
      <c r="K33" s="64" t="s">
        <v>47</v>
      </c>
      <c r="L33" s="64"/>
      <c r="M33" s="36"/>
      <c r="N33" s="131" t="s">
        <v>41</v>
      </c>
      <c r="O33" s="131"/>
      <c r="Q33" s="149"/>
      <c r="R33" s="149"/>
      <c r="T33" s="64" t="str">
        <f>IF($T$28="# 7",Dropdown!F27,(IF($T$28="# 57",Dropdown!G27,(IF($T$28="ARDOT",Dropdown!H27,"")))))</f>
        <v>-</v>
      </c>
      <c r="U33" s="143"/>
      <c r="W33" s="65" t="s">
        <v>203</v>
      </c>
      <c r="X33" s="65"/>
      <c r="Y33" s="65"/>
      <c r="Z33" s="65"/>
      <c r="AA33" s="65"/>
      <c r="AB33" s="65"/>
      <c r="AC33" s="65"/>
      <c r="AD33" s="65"/>
    </row>
    <row r="34" spans="4:32" ht="18.75" customHeight="1" x14ac:dyDescent="0.25">
      <c r="D34" s="11"/>
      <c r="E34" s="13" t="s">
        <v>48</v>
      </c>
      <c r="F34" s="13"/>
      <c r="H34" s="152"/>
      <c r="I34" s="153"/>
      <c r="K34" s="64" t="s">
        <v>49</v>
      </c>
      <c r="L34" s="64"/>
      <c r="M34" s="36"/>
      <c r="N34" s="131" t="s">
        <v>42</v>
      </c>
      <c r="O34" s="131"/>
      <c r="Q34" s="149"/>
      <c r="R34" s="149"/>
      <c r="T34" s="64" t="str">
        <f>IF($T$28="# 7",Dropdown!F28,(IF($T$28="# 57",Dropdown!G28,(IF($T$28="ARDOT",Dropdown!H28,"")))))</f>
        <v>25-60</v>
      </c>
      <c r="U34" s="143"/>
    </row>
    <row r="35" spans="4:32" ht="18.75" customHeight="1" x14ac:dyDescent="0.25">
      <c r="D35" s="11"/>
      <c r="E35" s="13" t="s">
        <v>50</v>
      </c>
      <c r="F35" s="13"/>
      <c r="H35" s="152"/>
      <c r="I35" s="153"/>
      <c r="K35" s="64" t="s">
        <v>51</v>
      </c>
      <c r="L35" s="64"/>
      <c r="M35" s="36"/>
      <c r="N35" s="131" t="s">
        <v>43</v>
      </c>
      <c r="O35" s="131"/>
      <c r="Q35" s="149"/>
      <c r="R35" s="149"/>
      <c r="T35" s="64" t="str">
        <f>IF($T$28="# 7",Dropdown!F29,(IF($T$28="# 57",Dropdown!G29,(IF($T$28="ARDOT",Dropdown!H29,"")))))</f>
        <v>-</v>
      </c>
      <c r="U35" s="143"/>
      <c r="W35" t="s">
        <v>155</v>
      </c>
      <c r="AC35" s="86"/>
      <c r="AD35" s="86"/>
    </row>
    <row r="36" spans="4:32" ht="18.75" customHeight="1" x14ac:dyDescent="0.25">
      <c r="D36" s="11"/>
      <c r="E36" s="13" t="s">
        <v>52</v>
      </c>
      <c r="F36" s="13"/>
      <c r="H36" s="152"/>
      <c r="I36" s="153"/>
      <c r="K36" s="64" t="s">
        <v>53</v>
      </c>
      <c r="L36" s="64"/>
      <c r="M36" s="36"/>
      <c r="N36" s="131" t="s">
        <v>44</v>
      </c>
      <c r="O36" s="131"/>
      <c r="Q36" s="149"/>
      <c r="R36" s="149"/>
      <c r="T36" s="64" t="str">
        <f>IF($T$28="# 7",Dropdown!F30,(IF($T$28="# 57",Dropdown!G30,(IF($T$28="ARDOT",Dropdown!H30,"")))))</f>
        <v>0-10</v>
      </c>
      <c r="U36" s="143"/>
      <c r="W36" t="s">
        <v>179</v>
      </c>
      <c r="AC36" s="86"/>
      <c r="AD36" s="86"/>
    </row>
    <row r="37" spans="4:32" ht="18.75" customHeight="1" x14ac:dyDescent="0.25">
      <c r="D37" s="11"/>
      <c r="E37" s="13" t="s">
        <v>54</v>
      </c>
      <c r="F37" s="13"/>
      <c r="H37" s="152"/>
      <c r="I37" s="153"/>
      <c r="K37" s="6"/>
      <c r="L37" s="6"/>
      <c r="M37" s="36"/>
      <c r="N37" s="131" t="s">
        <v>46</v>
      </c>
      <c r="O37" s="131"/>
      <c r="Q37" s="149"/>
      <c r="R37" s="149"/>
      <c r="T37" s="64" t="str">
        <f>IF($T$28="# 7",Dropdown!F31,(IF($T$28="# 57",Dropdown!G31,(IF($T$28="ARDOT",Dropdown!H31,"")))))</f>
        <v>0-5</v>
      </c>
      <c r="U37" s="143"/>
    </row>
    <row r="38" spans="4:32" ht="18.75" customHeight="1" thickBot="1" x14ac:dyDescent="0.3">
      <c r="D38" s="11"/>
      <c r="E38" s="2" t="s">
        <v>55</v>
      </c>
      <c r="H38" s="147"/>
      <c r="I38" s="147"/>
      <c r="K38" s="81"/>
      <c r="L38" s="81"/>
      <c r="M38" s="36"/>
      <c r="N38" s="131" t="s">
        <v>48</v>
      </c>
      <c r="O38" s="131"/>
      <c r="Q38" s="149"/>
      <c r="R38" s="149"/>
      <c r="T38" s="64"/>
      <c r="U38" s="143"/>
      <c r="W38" s="87" t="s">
        <v>157</v>
      </c>
      <c r="X38" s="87"/>
      <c r="Y38" s="87"/>
      <c r="Z38" s="87"/>
      <c r="AA38" s="87"/>
      <c r="AB38" s="87"/>
      <c r="AC38" s="87"/>
      <c r="AD38" s="87"/>
    </row>
    <row r="39" spans="4:32" ht="18.75" customHeight="1" thickTop="1" x14ac:dyDescent="0.25">
      <c r="D39" s="11"/>
      <c r="E39" s="61" t="s">
        <v>56</v>
      </c>
      <c r="F39" s="61"/>
      <c r="G39" s="61"/>
      <c r="H39" s="150"/>
      <c r="I39" s="151"/>
      <c r="M39" s="36"/>
      <c r="N39" s="131" t="s">
        <v>50</v>
      </c>
      <c r="O39" s="131"/>
      <c r="Q39" s="149"/>
      <c r="R39" s="149"/>
      <c r="T39" s="64"/>
      <c r="U39" s="143"/>
      <c r="V39" s="23"/>
      <c r="W39" s="39" t="s">
        <v>162</v>
      </c>
      <c r="X39" s="40" t="s">
        <v>158</v>
      </c>
      <c r="Y39" s="40"/>
      <c r="Z39" s="40"/>
      <c r="AA39" s="40"/>
      <c r="AB39" s="40"/>
      <c r="AC39" s="40"/>
      <c r="AD39" s="40"/>
    </row>
    <row r="40" spans="4:32" ht="18.75" customHeight="1" x14ac:dyDescent="0.25">
      <c r="D40" s="63" t="s">
        <v>70</v>
      </c>
      <c r="E40" s="61"/>
      <c r="F40" s="61"/>
      <c r="G40" s="61"/>
      <c r="H40" s="154"/>
      <c r="I40" s="155"/>
      <c r="M40" s="36"/>
      <c r="N40" s="131" t="s">
        <v>52</v>
      </c>
      <c r="O40" s="131"/>
      <c r="Q40" s="149"/>
      <c r="R40" s="149"/>
      <c r="T40" s="81"/>
      <c r="U40" s="148"/>
      <c r="V40" s="23"/>
      <c r="W40" s="39" t="s">
        <v>162</v>
      </c>
      <c r="X40" s="40" t="s">
        <v>159</v>
      </c>
      <c r="Y40" s="40"/>
      <c r="Z40" s="40"/>
      <c r="AA40" s="40"/>
      <c r="AB40" s="40"/>
      <c r="AC40" s="40"/>
      <c r="AD40" s="40"/>
    </row>
    <row r="41" spans="4:32" ht="18.75" customHeight="1" x14ac:dyDescent="0.25">
      <c r="D41" s="63" t="s">
        <v>57</v>
      </c>
      <c r="E41" s="61"/>
      <c r="F41" s="61"/>
      <c r="G41" s="61"/>
      <c r="H41" s="53"/>
      <c r="I41" s="53"/>
      <c r="M41" s="36"/>
      <c r="N41" s="131" t="s">
        <v>54</v>
      </c>
      <c r="O41" s="131"/>
      <c r="Q41" s="149"/>
      <c r="R41" s="149"/>
      <c r="T41" s="81"/>
      <c r="U41" s="148"/>
      <c r="V41" s="23"/>
      <c r="W41" s="39" t="s">
        <v>162</v>
      </c>
      <c r="X41" s="40" t="s">
        <v>161</v>
      </c>
      <c r="Y41" s="40"/>
      <c r="Z41" s="40"/>
      <c r="AA41" s="40"/>
      <c r="AB41" s="40"/>
      <c r="AC41" s="40"/>
      <c r="AD41" s="40"/>
    </row>
    <row r="42" spans="4:32" ht="18.75" customHeight="1" x14ac:dyDescent="0.25">
      <c r="D42" s="114"/>
      <c r="E42" s="115"/>
      <c r="F42" s="115"/>
      <c r="M42" s="36"/>
      <c r="N42" s="2" t="s">
        <v>55</v>
      </c>
      <c r="Q42" s="147"/>
      <c r="R42" s="147"/>
      <c r="T42" s="81"/>
      <c r="U42" s="148"/>
      <c r="W42" s="40"/>
      <c r="X42" s="41" t="s">
        <v>160</v>
      </c>
      <c r="Y42" s="40"/>
      <c r="Z42" s="40"/>
      <c r="AA42" s="40"/>
      <c r="AB42" s="40"/>
      <c r="AC42" s="41"/>
      <c r="AD42" s="40"/>
    </row>
    <row r="43" spans="4:32" ht="18.75" customHeight="1" x14ac:dyDescent="0.25">
      <c r="D43" s="11"/>
      <c r="F43" s="3" t="s">
        <v>71</v>
      </c>
      <c r="G43" s="86"/>
      <c r="H43" s="86"/>
      <c r="I43" s="86"/>
      <c r="J43" s="86"/>
      <c r="K43" s="86"/>
      <c r="L43" s="86"/>
      <c r="N43" s="61" t="s">
        <v>56</v>
      </c>
      <c r="O43" s="61"/>
      <c r="P43" s="61"/>
      <c r="Q43" s="54"/>
      <c r="R43" s="133"/>
      <c r="U43" s="14"/>
      <c r="V43" s="44"/>
      <c r="W43" s="45"/>
      <c r="X43" s="45"/>
      <c r="Y43" s="45"/>
      <c r="Z43" s="45"/>
      <c r="AA43" s="45"/>
      <c r="AB43" s="45"/>
      <c r="AC43" s="45"/>
      <c r="AD43" s="45"/>
    </row>
    <row r="44" spans="4:32" ht="18.75" customHeight="1" x14ac:dyDescent="0.25">
      <c r="D44" s="11"/>
      <c r="F44" s="3" t="s">
        <v>73</v>
      </c>
      <c r="G44" s="53"/>
      <c r="H44" s="53"/>
      <c r="I44" s="53"/>
      <c r="J44" s="53"/>
      <c r="K44" s="53"/>
      <c r="L44" s="53"/>
      <c r="M44" s="61" t="s">
        <v>70</v>
      </c>
      <c r="N44" s="61"/>
      <c r="O44" s="61"/>
      <c r="P44" s="61"/>
      <c r="Q44" s="54"/>
      <c r="R44" s="133"/>
      <c r="U44" s="14"/>
      <c r="V44" s="44"/>
      <c r="W44" s="116" t="s">
        <v>212</v>
      </c>
      <c r="X44" s="116"/>
      <c r="Y44" s="116"/>
      <c r="Z44" s="116"/>
      <c r="AA44" s="116"/>
      <c r="AB44" s="116"/>
      <c r="AC44" s="116"/>
      <c r="AD44" s="116"/>
    </row>
    <row r="45" spans="4:32" ht="18.75" customHeight="1" thickBot="1" x14ac:dyDescent="0.3">
      <c r="D45" s="16"/>
      <c r="E45" s="1"/>
      <c r="F45" s="31" t="s">
        <v>72</v>
      </c>
      <c r="G45" s="83"/>
      <c r="H45" s="83"/>
      <c r="I45" s="83"/>
      <c r="J45" s="83"/>
      <c r="K45" s="83"/>
      <c r="L45" s="83"/>
      <c r="M45" s="1"/>
      <c r="N45" s="62" t="s">
        <v>57</v>
      </c>
      <c r="O45" s="62"/>
      <c r="P45" s="62"/>
      <c r="Q45" s="139"/>
      <c r="R45" s="140"/>
      <c r="S45" s="1"/>
      <c r="T45" s="1"/>
      <c r="U45" s="17"/>
      <c r="V45" s="44"/>
      <c r="W45" s="116"/>
      <c r="X45" s="116"/>
      <c r="Y45" s="116"/>
      <c r="Z45" s="116"/>
      <c r="AA45" s="116"/>
      <c r="AB45" s="116"/>
      <c r="AC45" s="116"/>
      <c r="AD45" s="116"/>
    </row>
    <row r="47" spans="4:32" ht="18.75" customHeight="1" x14ac:dyDescent="0.25">
      <c r="G47" s="131" t="s">
        <v>84</v>
      </c>
      <c r="H47" s="131"/>
      <c r="I47" s="2" t="s">
        <v>85</v>
      </c>
      <c r="J47" s="64" t="s">
        <v>78</v>
      </c>
      <c r="K47" s="64"/>
      <c r="L47" s="64"/>
      <c r="M47" s="64"/>
      <c r="N47" s="64"/>
      <c r="O47" s="64"/>
      <c r="P47" s="64"/>
      <c r="Q47" s="64"/>
      <c r="R47" s="64"/>
      <c r="S47" s="64"/>
      <c r="T47" s="55" t="s">
        <v>79</v>
      </c>
      <c r="U47" s="55"/>
      <c r="V47" s="55"/>
      <c r="W47" s="55"/>
      <c r="X47" s="55"/>
      <c r="Y47" s="55"/>
      <c r="Z47" s="55"/>
      <c r="AA47" s="55"/>
      <c r="AB47" s="55"/>
      <c r="AC47" s="64" t="s">
        <v>195</v>
      </c>
      <c r="AD47" s="64"/>
    </row>
    <row r="48" spans="4:32" ht="18.75" customHeight="1" x14ac:dyDescent="0.35">
      <c r="D48" s="2" t="s">
        <v>81</v>
      </c>
      <c r="G48" s="74"/>
      <c r="H48" s="75"/>
      <c r="I48" s="42" t="s">
        <v>207</v>
      </c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8"/>
      <c r="U48" s="69"/>
      <c r="V48" s="69"/>
      <c r="W48" s="69"/>
      <c r="X48" s="69"/>
      <c r="Y48" s="69"/>
      <c r="Z48" s="69"/>
      <c r="AA48" s="69"/>
      <c r="AB48" s="70"/>
      <c r="AC48" s="53"/>
      <c r="AD48" s="54"/>
      <c r="AF48" s="21" t="str">
        <f>IF(AC48="no","Please provide Product Data Sheet","")</f>
        <v/>
      </c>
    </row>
    <row r="49" spans="4:32" ht="18.75" customHeight="1" x14ac:dyDescent="0.35">
      <c r="D49" s="2" t="s">
        <v>8</v>
      </c>
      <c r="G49" s="71" t="str">
        <f>G18</f>
        <v>N/A</v>
      </c>
      <c r="H49" s="72"/>
      <c r="I49" s="73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8"/>
      <c r="U49" s="69"/>
      <c r="V49" s="69"/>
      <c r="W49" s="69"/>
      <c r="X49" s="69"/>
      <c r="Y49" s="69"/>
      <c r="Z49" s="69"/>
      <c r="AA49" s="69"/>
      <c r="AB49" s="70"/>
      <c r="AC49" s="53"/>
      <c r="AD49" s="54"/>
      <c r="AF49" s="21" t="str">
        <f>IF(AC49="no","Please provide Product Data Sheet","")</f>
        <v/>
      </c>
    </row>
    <row r="50" spans="4:32" ht="18.75" customHeight="1" x14ac:dyDescent="0.35">
      <c r="D50" s="2" t="s">
        <v>9</v>
      </c>
      <c r="G50" s="71" t="str">
        <f>T28</f>
        <v># 57</v>
      </c>
      <c r="H50" s="72"/>
      <c r="I50" s="73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8"/>
      <c r="U50" s="69"/>
      <c r="V50" s="69"/>
      <c r="W50" s="69"/>
      <c r="X50" s="69"/>
      <c r="Y50" s="69"/>
      <c r="Z50" s="69"/>
      <c r="AA50" s="69"/>
      <c r="AB50" s="70"/>
      <c r="AC50" s="53"/>
      <c r="AD50" s="54"/>
      <c r="AF50" s="21" t="str">
        <f>IF(AC50="no","Additional testing required","")</f>
        <v/>
      </c>
    </row>
    <row r="51" spans="4:32" ht="18.75" customHeight="1" x14ac:dyDescent="0.35">
      <c r="D51" s="2" t="s">
        <v>10</v>
      </c>
      <c r="G51" s="71" t="s">
        <v>83</v>
      </c>
      <c r="H51" s="72"/>
      <c r="I51" s="73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8"/>
      <c r="U51" s="69"/>
      <c r="V51" s="69"/>
      <c r="W51" s="69"/>
      <c r="X51" s="69"/>
      <c r="Y51" s="69"/>
      <c r="Z51" s="69"/>
      <c r="AA51" s="69"/>
      <c r="AB51" s="70"/>
      <c r="AC51" s="53"/>
      <c r="AD51" s="54"/>
      <c r="AF51" s="21" t="str">
        <f>IF(AC51="no","Additional testing required","")</f>
        <v/>
      </c>
    </row>
    <row r="53" spans="4:32" ht="7.5" customHeight="1" x14ac:dyDescent="0.25">
      <c r="N53" s="9"/>
      <c r="AE53" s="19"/>
    </row>
    <row r="54" spans="4:32" ht="18.75" customHeight="1" x14ac:dyDescent="0.25">
      <c r="D54" s="66" t="s">
        <v>88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</row>
    <row r="55" spans="4:32" ht="18.75" customHeight="1" x14ac:dyDescent="0.25">
      <c r="D55" s="64" t="s">
        <v>89</v>
      </c>
      <c r="E55" s="64"/>
      <c r="F55" s="64"/>
      <c r="G55" s="64"/>
      <c r="H55" s="64"/>
      <c r="I55" s="64" t="s">
        <v>78</v>
      </c>
      <c r="J55" s="64"/>
      <c r="K55" s="64"/>
      <c r="L55" s="64"/>
      <c r="M55" s="64"/>
      <c r="N55" s="64"/>
      <c r="O55" s="64"/>
      <c r="P55" s="64" t="s">
        <v>90</v>
      </c>
      <c r="Q55" s="64"/>
      <c r="R55" s="64"/>
      <c r="S55" s="64"/>
      <c r="T55" s="64"/>
      <c r="U55" s="64"/>
      <c r="V55" s="64" t="s">
        <v>91</v>
      </c>
      <c r="W55" s="64"/>
      <c r="X55" s="64"/>
      <c r="Y55" s="64"/>
      <c r="Z55" s="64"/>
      <c r="AA55" s="64"/>
      <c r="AB55" s="64"/>
      <c r="AC55" s="55" t="s">
        <v>80</v>
      </c>
      <c r="AD55" s="55"/>
    </row>
    <row r="56" spans="4:32" ht="18.75" customHeight="1" x14ac:dyDescent="0.35"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3"/>
      <c r="AD56" s="54"/>
      <c r="AF56" s="21" t="str">
        <f>IF(AC56="no","Please provide Product Data Sheet","")</f>
        <v/>
      </c>
    </row>
    <row r="57" spans="4:32" ht="18.75" customHeight="1" x14ac:dyDescent="0.35"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3"/>
      <c r="AD57" s="54"/>
      <c r="AF57" s="21" t="str">
        <f t="shared" ref="AF57:AF62" si="0">IF(AC57="no","Please provide Product Data Sheet","")</f>
        <v/>
      </c>
    </row>
    <row r="58" spans="4:32" ht="18.75" customHeight="1" x14ac:dyDescent="0.35"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3"/>
      <c r="AD58" s="54"/>
      <c r="AF58" s="21" t="str">
        <f t="shared" si="0"/>
        <v/>
      </c>
    </row>
    <row r="59" spans="4:32" ht="18.75" customHeight="1" x14ac:dyDescent="0.35"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3"/>
      <c r="AD59" s="54"/>
      <c r="AF59" s="21" t="str">
        <f t="shared" si="0"/>
        <v/>
      </c>
    </row>
    <row r="60" spans="4:32" ht="18.75" customHeight="1" x14ac:dyDescent="0.35"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3"/>
      <c r="AD60" s="54"/>
      <c r="AF60" s="21" t="str">
        <f t="shared" si="0"/>
        <v/>
      </c>
    </row>
    <row r="61" spans="4:32" ht="18.75" customHeight="1" x14ac:dyDescent="0.35"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3"/>
      <c r="AD61" s="54"/>
      <c r="AF61" s="21" t="str">
        <f t="shared" si="0"/>
        <v/>
      </c>
    </row>
    <row r="62" spans="4:32" ht="18.75" customHeight="1" x14ac:dyDescent="0.35"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3"/>
      <c r="AD62" s="54"/>
      <c r="AF62" s="21" t="str">
        <f t="shared" si="0"/>
        <v/>
      </c>
    </row>
    <row r="63" spans="4:32" ht="11.25" customHeight="1" x14ac:dyDescent="0.25"/>
    <row r="64" spans="4:32" ht="18.75" customHeight="1" x14ac:dyDescent="0.25">
      <c r="D64" s="122" t="s">
        <v>94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9"/>
    </row>
    <row r="65" spans="4:31" ht="10.5" customHeight="1" x14ac:dyDescent="0.25"/>
    <row r="66" spans="4:31" ht="11.25" customHeight="1" x14ac:dyDescent="0.25"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64" t="s">
        <v>198</v>
      </c>
      <c r="R66" s="64"/>
      <c r="S66" s="64"/>
      <c r="T66" s="64"/>
      <c r="U66" s="64"/>
      <c r="V66" s="64"/>
      <c r="W66" s="64"/>
      <c r="X66" s="64"/>
      <c r="Y66" s="64"/>
      <c r="Z66" s="64"/>
      <c r="AA66" s="7"/>
      <c r="AB66" s="19"/>
      <c r="AC66" s="19"/>
      <c r="AD66" s="19"/>
      <c r="AE66" s="19"/>
    </row>
    <row r="67" spans="4:31" ht="11.25" customHeight="1" x14ac:dyDescent="0.25">
      <c r="D67" s="55" t="s">
        <v>95</v>
      </c>
      <c r="E67" s="55"/>
      <c r="F67" s="55"/>
      <c r="G67" s="55" t="s">
        <v>91</v>
      </c>
      <c r="H67" s="55"/>
      <c r="I67" s="55"/>
      <c r="J67" s="55"/>
      <c r="K67" s="55"/>
      <c r="L67" s="55"/>
      <c r="M67" s="55"/>
      <c r="N67" s="55"/>
      <c r="O67" s="55"/>
      <c r="P67" s="55"/>
      <c r="Q67" s="64" t="s">
        <v>96</v>
      </c>
      <c r="R67" s="64"/>
      <c r="S67" s="64" t="s">
        <v>97</v>
      </c>
      <c r="T67" s="64"/>
      <c r="U67" s="55" t="s">
        <v>98</v>
      </c>
      <c r="V67" s="55"/>
      <c r="W67" s="64" t="s">
        <v>99</v>
      </c>
      <c r="X67" s="64"/>
      <c r="Y67" s="64" t="s">
        <v>100</v>
      </c>
      <c r="Z67" s="64"/>
      <c r="AA67" s="55" t="s">
        <v>197</v>
      </c>
      <c r="AB67" s="55"/>
      <c r="AC67" s="55"/>
      <c r="AD67" s="55"/>
      <c r="AE67" s="7"/>
    </row>
    <row r="68" spans="4:31" ht="18.75" customHeight="1" x14ac:dyDescent="0.25">
      <c r="D68" s="50"/>
      <c r="E68" s="51"/>
      <c r="F68" s="52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50"/>
      <c r="V68" s="52"/>
      <c r="W68" s="79"/>
      <c r="X68" s="79"/>
      <c r="Y68" s="79"/>
      <c r="Z68" s="79"/>
      <c r="AA68" s="50"/>
      <c r="AB68" s="51"/>
      <c r="AC68" s="51"/>
      <c r="AD68" s="52"/>
    </row>
    <row r="69" spans="4:31" ht="18.75" customHeight="1" x14ac:dyDescent="0.25">
      <c r="D69" s="50"/>
      <c r="E69" s="51"/>
      <c r="F69" s="52"/>
      <c r="G69" s="117"/>
      <c r="H69" s="111"/>
      <c r="I69" s="111"/>
      <c r="J69" s="111"/>
      <c r="K69" s="111"/>
      <c r="L69" s="111"/>
      <c r="M69" s="111"/>
      <c r="N69" s="111"/>
      <c r="O69" s="111"/>
      <c r="P69" s="118"/>
      <c r="Q69" s="79"/>
      <c r="R69" s="79"/>
      <c r="S69" s="79"/>
      <c r="T69" s="79"/>
      <c r="U69" s="50"/>
      <c r="V69" s="52"/>
      <c r="W69" s="79"/>
      <c r="X69" s="79"/>
      <c r="Y69" s="79"/>
      <c r="Z69" s="79"/>
      <c r="AA69" s="50"/>
      <c r="AB69" s="51"/>
      <c r="AC69" s="51"/>
      <c r="AD69" s="52"/>
    </row>
    <row r="70" spans="4:31" ht="18.75" customHeight="1" x14ac:dyDescent="0.25">
      <c r="D70" s="50"/>
      <c r="E70" s="51"/>
      <c r="F70" s="52"/>
      <c r="G70" s="117"/>
      <c r="H70" s="111"/>
      <c r="I70" s="111"/>
      <c r="J70" s="111"/>
      <c r="K70" s="111"/>
      <c r="L70" s="111"/>
      <c r="M70" s="111"/>
      <c r="N70" s="111"/>
      <c r="O70" s="111"/>
      <c r="P70" s="118"/>
      <c r="Q70" s="79"/>
      <c r="R70" s="79"/>
      <c r="S70" s="79"/>
      <c r="T70" s="79"/>
      <c r="U70" s="50"/>
      <c r="V70" s="52"/>
      <c r="W70" s="79"/>
      <c r="X70" s="79"/>
      <c r="Y70" s="79"/>
      <c r="Z70" s="79"/>
      <c r="AA70" s="50"/>
      <c r="AB70" s="51"/>
      <c r="AC70" s="51"/>
      <c r="AD70" s="52"/>
    </row>
    <row r="71" spans="4:31" ht="18.75" customHeight="1" x14ac:dyDescent="0.25">
      <c r="D71" s="50"/>
      <c r="E71" s="51"/>
      <c r="F71" s="52"/>
      <c r="G71" s="117"/>
      <c r="H71" s="111"/>
      <c r="I71" s="111"/>
      <c r="J71" s="111"/>
      <c r="K71" s="111"/>
      <c r="L71" s="111"/>
      <c r="M71" s="111"/>
      <c r="N71" s="111"/>
      <c r="O71" s="111"/>
      <c r="P71" s="118"/>
      <c r="Q71" s="79"/>
      <c r="R71" s="79"/>
      <c r="S71" s="79"/>
      <c r="T71" s="79"/>
      <c r="U71" s="50"/>
      <c r="V71" s="52"/>
      <c r="W71" s="79"/>
      <c r="X71" s="79"/>
      <c r="Y71" s="79"/>
      <c r="Z71" s="79"/>
      <c r="AA71" s="50"/>
      <c r="AB71" s="51"/>
      <c r="AC71" s="51"/>
      <c r="AD71" s="52"/>
    </row>
    <row r="72" spans="4:31" ht="18.75" customHeight="1" x14ac:dyDescent="0.25">
      <c r="D72" s="50"/>
      <c r="E72" s="51"/>
      <c r="F72" s="52"/>
      <c r="G72" s="117"/>
      <c r="H72" s="111"/>
      <c r="I72" s="111"/>
      <c r="J72" s="111"/>
      <c r="K72" s="111"/>
      <c r="L72" s="111"/>
      <c r="M72" s="111"/>
      <c r="N72" s="111"/>
      <c r="O72" s="111"/>
      <c r="P72" s="118"/>
      <c r="Q72" s="79"/>
      <c r="R72" s="79"/>
      <c r="S72" s="79"/>
      <c r="T72" s="79"/>
      <c r="U72" s="50"/>
      <c r="V72" s="52"/>
      <c r="W72" s="79"/>
      <c r="X72" s="79"/>
      <c r="Y72" s="79"/>
      <c r="Z72" s="79"/>
      <c r="AA72" s="50"/>
      <c r="AB72" s="51"/>
      <c r="AC72" s="51"/>
      <c r="AD72" s="52"/>
    </row>
    <row r="73" spans="4:31" ht="18.75" customHeight="1" x14ac:dyDescent="0.25">
      <c r="D73" s="50"/>
      <c r="E73" s="51"/>
      <c r="F73" s="52"/>
      <c r="G73" s="117"/>
      <c r="H73" s="111"/>
      <c r="I73" s="111"/>
      <c r="J73" s="111"/>
      <c r="K73" s="111"/>
      <c r="L73" s="111"/>
      <c r="M73" s="111"/>
      <c r="N73" s="111"/>
      <c r="O73" s="111"/>
      <c r="P73" s="118"/>
      <c r="Q73" s="79"/>
      <c r="R73" s="79"/>
      <c r="S73" s="79"/>
      <c r="T73" s="79"/>
      <c r="U73" s="50"/>
      <c r="V73" s="52"/>
      <c r="W73" s="79"/>
      <c r="X73" s="79"/>
      <c r="Y73" s="79"/>
      <c r="Z73" s="79"/>
      <c r="AA73" s="50"/>
      <c r="AB73" s="51"/>
      <c r="AC73" s="51"/>
      <c r="AD73" s="52"/>
    </row>
    <row r="74" spans="4:31" ht="18.75" customHeight="1" x14ac:dyDescent="0.25">
      <c r="D74" s="50"/>
      <c r="E74" s="51"/>
      <c r="F74" s="52"/>
      <c r="G74" s="117"/>
      <c r="H74" s="111"/>
      <c r="I74" s="111"/>
      <c r="J74" s="111"/>
      <c r="K74" s="111"/>
      <c r="L74" s="111"/>
      <c r="M74" s="111"/>
      <c r="N74" s="111"/>
      <c r="O74" s="111"/>
      <c r="P74" s="118"/>
      <c r="Q74" s="79"/>
      <c r="R74" s="79"/>
      <c r="S74" s="79"/>
      <c r="T74" s="79"/>
      <c r="U74" s="50"/>
      <c r="V74" s="52"/>
      <c r="W74" s="79"/>
      <c r="X74" s="79"/>
      <c r="Y74" s="79"/>
      <c r="Z74" s="79"/>
      <c r="AA74" s="50"/>
      <c r="AB74" s="51"/>
      <c r="AC74" s="51"/>
      <c r="AD74" s="52"/>
    </row>
    <row r="75" spans="4:31" ht="18.75" customHeight="1" x14ac:dyDescent="0.25">
      <c r="D75" s="50"/>
      <c r="E75" s="51"/>
      <c r="F75" s="52"/>
      <c r="G75" s="117"/>
      <c r="H75" s="111"/>
      <c r="I75" s="111"/>
      <c r="J75" s="111"/>
      <c r="K75" s="111"/>
      <c r="L75" s="111"/>
      <c r="M75" s="111"/>
      <c r="N75" s="111"/>
      <c r="O75" s="111"/>
      <c r="P75" s="118"/>
      <c r="Q75" s="79"/>
      <c r="R75" s="79"/>
      <c r="S75" s="79"/>
      <c r="T75" s="79"/>
      <c r="U75" s="50"/>
      <c r="V75" s="52"/>
      <c r="W75" s="79"/>
      <c r="X75" s="79"/>
      <c r="Y75" s="79"/>
      <c r="Z75" s="79"/>
      <c r="AA75" s="50"/>
      <c r="AB75" s="51"/>
      <c r="AC75" s="51"/>
      <c r="AD75" s="52"/>
    </row>
    <row r="76" spans="4:31" ht="18.75" customHeight="1" x14ac:dyDescent="0.25">
      <c r="D76" s="50"/>
      <c r="E76" s="51"/>
      <c r="F76" s="52"/>
      <c r="G76" s="117"/>
      <c r="H76" s="111"/>
      <c r="I76" s="111"/>
      <c r="J76" s="111"/>
      <c r="K76" s="111"/>
      <c r="L76" s="111"/>
      <c r="M76" s="111"/>
      <c r="N76" s="111"/>
      <c r="O76" s="111"/>
      <c r="P76" s="118"/>
      <c r="Q76" s="79"/>
      <c r="R76" s="79"/>
      <c r="S76" s="79"/>
      <c r="T76" s="79"/>
      <c r="U76" s="50"/>
      <c r="V76" s="52"/>
      <c r="W76" s="79"/>
      <c r="X76" s="79"/>
      <c r="Y76" s="79"/>
      <c r="Z76" s="79"/>
      <c r="AA76" s="50"/>
      <c r="AB76" s="51"/>
      <c r="AC76" s="51"/>
      <c r="AD76" s="52"/>
    </row>
    <row r="77" spans="4:31" ht="18.75" customHeight="1" x14ac:dyDescent="0.25">
      <c r="D77" s="50"/>
      <c r="E77" s="51"/>
      <c r="F77" s="52"/>
      <c r="G77" s="117"/>
      <c r="H77" s="111"/>
      <c r="I77" s="111"/>
      <c r="J77" s="111"/>
      <c r="K77" s="111"/>
      <c r="L77" s="111"/>
      <c r="M77" s="111"/>
      <c r="N77" s="111"/>
      <c r="O77" s="111"/>
      <c r="P77" s="118"/>
      <c r="Q77" s="79"/>
      <c r="R77" s="79"/>
      <c r="S77" s="79"/>
      <c r="T77" s="79"/>
      <c r="U77" s="50"/>
      <c r="V77" s="52"/>
      <c r="W77" s="79"/>
      <c r="X77" s="79"/>
      <c r="Y77" s="79"/>
      <c r="Z77" s="79"/>
      <c r="AA77" s="50"/>
      <c r="AB77" s="51"/>
      <c r="AC77" s="51"/>
      <c r="AD77" s="52"/>
    </row>
    <row r="78" spans="4:31" ht="18.75" customHeight="1" x14ac:dyDescent="0.25">
      <c r="D78" s="50"/>
      <c r="E78" s="51"/>
      <c r="F78" s="52"/>
      <c r="G78" s="117"/>
      <c r="H78" s="111"/>
      <c r="I78" s="111"/>
      <c r="J78" s="111"/>
      <c r="K78" s="111"/>
      <c r="L78" s="111"/>
      <c r="M78" s="111"/>
      <c r="N78" s="111"/>
      <c r="O78" s="111"/>
      <c r="P78" s="118"/>
      <c r="Q78" s="79"/>
      <c r="R78" s="79"/>
      <c r="S78" s="79"/>
      <c r="T78" s="79"/>
      <c r="U78" s="50"/>
      <c r="V78" s="52"/>
      <c r="W78" s="79"/>
      <c r="X78" s="79"/>
      <c r="Y78" s="79"/>
      <c r="Z78" s="79"/>
      <c r="AA78" s="50"/>
      <c r="AB78" s="51"/>
      <c r="AC78" s="51"/>
      <c r="AD78" s="52"/>
    </row>
    <row r="79" spans="4:31" ht="18.75" customHeight="1" x14ac:dyDescent="0.25">
      <c r="D79" s="50"/>
      <c r="E79" s="51"/>
      <c r="F79" s="52"/>
      <c r="G79" s="117"/>
      <c r="H79" s="111"/>
      <c r="I79" s="111"/>
      <c r="J79" s="111"/>
      <c r="K79" s="111"/>
      <c r="L79" s="111"/>
      <c r="M79" s="111"/>
      <c r="N79" s="111"/>
      <c r="O79" s="111"/>
      <c r="P79" s="118"/>
      <c r="Q79" s="79"/>
      <c r="R79" s="79"/>
      <c r="S79" s="79"/>
      <c r="T79" s="79"/>
      <c r="U79" s="50"/>
      <c r="V79" s="52"/>
      <c r="W79" s="79"/>
      <c r="X79" s="79"/>
      <c r="Y79" s="79"/>
      <c r="Z79" s="79"/>
      <c r="AA79" s="50"/>
      <c r="AB79" s="51"/>
      <c r="AC79" s="51"/>
      <c r="AD79" s="52"/>
    </row>
    <row r="80" spans="4:31" ht="18.75" customHeight="1" x14ac:dyDescent="0.25">
      <c r="D80" s="50"/>
      <c r="E80" s="51"/>
      <c r="F80" s="52"/>
      <c r="G80" s="117"/>
      <c r="H80" s="111"/>
      <c r="I80" s="111"/>
      <c r="J80" s="111"/>
      <c r="K80" s="111"/>
      <c r="L80" s="111"/>
      <c r="M80" s="111"/>
      <c r="N80" s="111"/>
      <c r="O80" s="111"/>
      <c r="P80" s="118"/>
      <c r="Q80" s="79"/>
      <c r="R80" s="79"/>
      <c r="S80" s="79"/>
      <c r="T80" s="79"/>
      <c r="U80" s="50"/>
      <c r="V80" s="52"/>
      <c r="W80" s="79"/>
      <c r="X80" s="79"/>
      <c r="Y80" s="79"/>
      <c r="Z80" s="79"/>
      <c r="AA80" s="50"/>
      <c r="AB80" s="51"/>
      <c r="AC80" s="51"/>
      <c r="AD80" s="52"/>
    </row>
    <row r="81" spans="4:31" ht="18.75" customHeight="1" x14ac:dyDescent="0.25">
      <c r="D81" s="50"/>
      <c r="E81" s="51"/>
      <c r="F81" s="52"/>
      <c r="G81" s="117"/>
      <c r="H81" s="111"/>
      <c r="I81" s="111"/>
      <c r="J81" s="111"/>
      <c r="K81" s="111"/>
      <c r="L81" s="111"/>
      <c r="M81" s="111"/>
      <c r="N81" s="111"/>
      <c r="O81" s="111"/>
      <c r="P81" s="118"/>
      <c r="Q81" s="79"/>
      <c r="R81" s="79"/>
      <c r="S81" s="79"/>
      <c r="T81" s="79"/>
      <c r="U81" s="50"/>
      <c r="V81" s="52"/>
      <c r="W81" s="79"/>
      <c r="X81" s="79"/>
      <c r="Y81" s="79"/>
      <c r="Z81" s="79"/>
      <c r="AA81" s="50"/>
      <c r="AB81" s="51"/>
      <c r="AC81" s="51"/>
      <c r="AD81" s="52"/>
    </row>
    <row r="82" spans="4:31" ht="18.75" customHeight="1" x14ac:dyDescent="0.25">
      <c r="D82" s="50"/>
      <c r="E82" s="51"/>
      <c r="F82" s="52"/>
      <c r="G82" s="117"/>
      <c r="H82" s="111"/>
      <c r="I82" s="111"/>
      <c r="J82" s="111"/>
      <c r="K82" s="111"/>
      <c r="L82" s="111"/>
      <c r="M82" s="111"/>
      <c r="N82" s="111"/>
      <c r="O82" s="111"/>
      <c r="P82" s="118"/>
      <c r="Q82" s="79"/>
      <c r="R82" s="79"/>
      <c r="S82" s="79"/>
      <c r="T82" s="79"/>
      <c r="U82" s="50"/>
      <c r="V82" s="52"/>
      <c r="W82" s="79"/>
      <c r="X82" s="79"/>
      <c r="Y82" s="79"/>
      <c r="Z82" s="79"/>
      <c r="AA82" s="50"/>
      <c r="AB82" s="51"/>
      <c r="AC82" s="51"/>
      <c r="AD82" s="52"/>
    </row>
    <row r="83" spans="4:31" ht="18.75" customHeight="1" x14ac:dyDescent="0.25">
      <c r="D83" s="50"/>
      <c r="E83" s="51"/>
      <c r="F83" s="52"/>
      <c r="G83" s="117"/>
      <c r="H83" s="111"/>
      <c r="I83" s="111"/>
      <c r="J83" s="111"/>
      <c r="K83" s="111"/>
      <c r="L83" s="111"/>
      <c r="M83" s="111"/>
      <c r="N83" s="111"/>
      <c r="O83" s="111"/>
      <c r="P83" s="118"/>
      <c r="Q83" s="79"/>
      <c r="R83" s="79"/>
      <c r="S83" s="79"/>
      <c r="T83" s="79"/>
      <c r="U83" s="50"/>
      <c r="V83" s="52"/>
      <c r="W83" s="79"/>
      <c r="X83" s="79"/>
      <c r="Y83" s="79"/>
      <c r="Z83" s="79"/>
      <c r="AA83" s="50"/>
      <c r="AB83" s="51"/>
      <c r="AC83" s="51"/>
      <c r="AD83" s="52"/>
    </row>
    <row r="84" spans="4:31" ht="18.75" customHeight="1" x14ac:dyDescent="0.25">
      <c r="D84" s="50"/>
      <c r="E84" s="51"/>
      <c r="F84" s="52"/>
      <c r="G84" s="117"/>
      <c r="H84" s="111"/>
      <c r="I84" s="111"/>
      <c r="J84" s="111"/>
      <c r="K84" s="111"/>
      <c r="L84" s="111"/>
      <c r="M84" s="111"/>
      <c r="N84" s="111"/>
      <c r="O84" s="111"/>
      <c r="P84" s="118"/>
      <c r="Q84" s="79"/>
      <c r="R84" s="79"/>
      <c r="S84" s="79"/>
      <c r="T84" s="79"/>
      <c r="U84" s="50"/>
      <c r="V84" s="52"/>
      <c r="W84" s="79"/>
      <c r="X84" s="79"/>
      <c r="Y84" s="79"/>
      <c r="Z84" s="79"/>
      <c r="AA84" s="50"/>
      <c r="AB84" s="51"/>
      <c r="AC84" s="51"/>
      <c r="AD84" s="52"/>
    </row>
    <row r="85" spans="4:31" ht="18.75" customHeight="1" x14ac:dyDescent="0.25">
      <c r="D85" s="50"/>
      <c r="E85" s="51"/>
      <c r="F85" s="52"/>
      <c r="G85" s="117"/>
      <c r="H85" s="111"/>
      <c r="I85" s="111"/>
      <c r="J85" s="111"/>
      <c r="K85" s="111"/>
      <c r="L85" s="111"/>
      <c r="M85" s="111"/>
      <c r="N85" s="111"/>
      <c r="O85" s="111"/>
      <c r="P85" s="118"/>
      <c r="Q85" s="79"/>
      <c r="R85" s="79"/>
      <c r="S85" s="79"/>
      <c r="T85" s="79"/>
      <c r="U85" s="50"/>
      <c r="V85" s="52"/>
      <c r="W85" s="79"/>
      <c r="X85" s="79"/>
      <c r="Y85" s="79"/>
      <c r="Z85" s="79"/>
      <c r="AA85" s="50"/>
      <c r="AB85" s="51"/>
      <c r="AC85" s="51"/>
      <c r="AD85" s="52"/>
    </row>
    <row r="86" spans="4:31" ht="18.75" customHeight="1" x14ac:dyDescent="0.25">
      <c r="D86" s="50"/>
      <c r="E86" s="51"/>
      <c r="F86" s="52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50"/>
      <c r="V86" s="52"/>
      <c r="W86" s="79"/>
      <c r="X86" s="79"/>
      <c r="Y86" s="79"/>
      <c r="Z86" s="79"/>
      <c r="AA86" s="50"/>
      <c r="AB86" s="51"/>
      <c r="AC86" s="51"/>
      <c r="AD86" s="52"/>
    </row>
    <row r="87" spans="4:31" ht="18.75" customHeight="1" x14ac:dyDescent="0.25">
      <c r="D87" s="46" t="s">
        <v>214</v>
      </c>
      <c r="E87" s="46"/>
      <c r="F87" s="46"/>
      <c r="G87" s="46"/>
      <c r="H87" s="46"/>
      <c r="I87" s="130" t="s">
        <v>204</v>
      </c>
      <c r="J87" s="130"/>
      <c r="K87" s="130"/>
      <c r="L87" s="130"/>
    </row>
    <row r="88" spans="4:31" ht="18.75" customHeight="1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4:31" ht="18.75" customHeight="1" thickBot="1" x14ac:dyDescent="0.3">
      <c r="D89" s="109" t="s">
        <v>125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9"/>
    </row>
    <row r="90" spans="4:31" ht="18.75" customHeight="1" thickTop="1" x14ac:dyDescent="0.25"/>
    <row r="91" spans="4:31" ht="18.75" customHeight="1" x14ac:dyDescent="0.25">
      <c r="D91" s="2" t="s">
        <v>110</v>
      </c>
      <c r="G91" s="111"/>
      <c r="H91" s="111"/>
      <c r="I91" s="111"/>
      <c r="J91" s="111"/>
      <c r="K91" s="111"/>
      <c r="L91" s="111"/>
      <c r="M91" s="111"/>
      <c r="N91" s="111"/>
      <c r="O91" s="111"/>
      <c r="Q91" s="2" t="s">
        <v>111</v>
      </c>
      <c r="S91" s="111"/>
      <c r="T91" s="111"/>
      <c r="U91" s="111"/>
      <c r="X91" s="2" t="s">
        <v>112</v>
      </c>
      <c r="AA91" s="85"/>
      <c r="AB91" s="85"/>
      <c r="AC91" s="85"/>
      <c r="AD91" s="85"/>
    </row>
    <row r="92" spans="4:31" ht="9.75" customHeight="1" x14ac:dyDescent="0.25"/>
    <row r="93" spans="4:31" ht="18.75" customHeight="1" x14ac:dyDescent="0.25">
      <c r="D93" s="2" t="s">
        <v>113</v>
      </c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V93" s="2" t="s">
        <v>71</v>
      </c>
      <c r="Y93" s="111"/>
      <c r="Z93" s="111"/>
      <c r="AA93" s="111"/>
    </row>
    <row r="95" spans="4:31" ht="18.75" customHeight="1" x14ac:dyDescent="0.25">
      <c r="I95" s="4" t="s">
        <v>124</v>
      </c>
      <c r="J95" s="111"/>
      <c r="K95" s="111"/>
      <c r="L95" s="111"/>
      <c r="M95" s="22" t="s">
        <v>174</v>
      </c>
      <c r="U95" s="4" t="s">
        <v>114</v>
      </c>
      <c r="V95" s="111"/>
      <c r="W95" s="111"/>
      <c r="X95" s="111"/>
      <c r="Y95" s="111"/>
      <c r="Z95" s="111"/>
      <c r="AA95" s="111"/>
    </row>
    <row r="96" spans="4:31" ht="18.75" customHeight="1" x14ac:dyDescent="0.25">
      <c r="I96" s="4" t="s">
        <v>173</v>
      </c>
      <c r="J96" s="112"/>
      <c r="K96" s="112"/>
      <c r="L96" s="112"/>
      <c r="M96" t="s">
        <v>175</v>
      </c>
    </row>
    <row r="97" spans="4:30" ht="18.75" customHeight="1" x14ac:dyDescent="0.25">
      <c r="I97" s="4" t="s">
        <v>116</v>
      </c>
      <c r="J97" s="51"/>
      <c r="K97" s="51"/>
      <c r="L97" s="51"/>
      <c r="M97" t="s">
        <v>176</v>
      </c>
    </row>
    <row r="98" spans="4:30" ht="18.75" customHeight="1" x14ac:dyDescent="0.25">
      <c r="I98" s="4" t="s">
        <v>117</v>
      </c>
      <c r="J98" s="113">
        <f>J24</f>
        <v>0</v>
      </c>
      <c r="K98" s="113"/>
      <c r="L98" s="113"/>
      <c r="M98" t="s">
        <v>176</v>
      </c>
    </row>
    <row r="99" spans="4:30" ht="18.75" customHeight="1" x14ac:dyDescent="0.25">
      <c r="I99" s="4" t="s">
        <v>177</v>
      </c>
      <c r="J99" s="72" t="str">
        <f>IF(J97&gt;0,J97-J98,"")</f>
        <v/>
      </c>
      <c r="K99" s="72"/>
      <c r="L99" s="72"/>
      <c r="M99" t="s">
        <v>176</v>
      </c>
    </row>
    <row r="100" spans="4:30" ht="18.75" customHeight="1" thickBot="1" x14ac:dyDescent="0.3"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4:30" ht="18.75" customHeight="1" thickTop="1" x14ac:dyDescent="0.25">
      <c r="D101" s="80" t="s">
        <v>118</v>
      </c>
      <c r="E101" s="80"/>
      <c r="F101" s="80"/>
      <c r="G101" s="128" t="s">
        <v>208</v>
      </c>
      <c r="H101" s="128"/>
      <c r="I101" s="128"/>
      <c r="J101" s="128"/>
      <c r="K101" s="128"/>
      <c r="L101" s="80" t="s">
        <v>119</v>
      </c>
      <c r="M101" s="64"/>
      <c r="N101" s="64"/>
      <c r="O101" s="80" t="s">
        <v>120</v>
      </c>
      <c r="P101" s="64"/>
      <c r="Q101" s="64"/>
      <c r="R101" s="80" t="s">
        <v>121</v>
      </c>
      <c r="S101" s="80"/>
      <c r="T101" s="128" t="s">
        <v>122</v>
      </c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</row>
    <row r="102" spans="4:30" ht="14.25" customHeight="1" x14ac:dyDescent="0.25">
      <c r="D102" s="80"/>
      <c r="E102" s="80"/>
      <c r="F102" s="80"/>
      <c r="G102" s="129" t="s">
        <v>209</v>
      </c>
      <c r="H102" s="129"/>
      <c r="I102" s="129"/>
      <c r="J102" s="127" t="s">
        <v>211</v>
      </c>
      <c r="K102" s="127"/>
      <c r="L102" s="64"/>
      <c r="M102" s="64"/>
      <c r="N102" s="64"/>
      <c r="O102" s="64"/>
      <c r="P102" s="64"/>
      <c r="Q102" s="64"/>
      <c r="R102" s="110"/>
      <c r="S102" s="110"/>
      <c r="T102" s="110" t="s">
        <v>199</v>
      </c>
      <c r="U102" s="110"/>
      <c r="V102" s="110"/>
      <c r="W102" s="110" t="s">
        <v>200</v>
      </c>
      <c r="X102" s="110"/>
      <c r="Y102" s="110"/>
      <c r="Z102" s="110"/>
      <c r="AA102" s="110" t="s">
        <v>201</v>
      </c>
      <c r="AB102" s="110"/>
      <c r="AC102" s="110"/>
      <c r="AD102" s="110"/>
    </row>
    <row r="103" spans="4:30" ht="18.75" customHeight="1" x14ac:dyDescent="0.25">
      <c r="D103" s="79"/>
      <c r="E103" s="79"/>
      <c r="F103" s="79"/>
      <c r="G103" s="76"/>
      <c r="H103" s="77"/>
      <c r="I103" s="77"/>
      <c r="J103" s="48" t="s">
        <v>191</v>
      </c>
      <c r="K103" s="47"/>
      <c r="L103" s="78"/>
      <c r="M103" s="78"/>
      <c r="N103" s="78"/>
      <c r="O103" s="79"/>
      <c r="P103" s="79"/>
      <c r="Q103" s="79"/>
      <c r="R103" s="50"/>
      <c r="S103" s="52"/>
      <c r="T103" s="106" t="str">
        <f>IF(L103="","",(4*O103)/(PI()*(L103^2)))</f>
        <v/>
      </c>
      <c r="U103" s="107"/>
      <c r="V103" s="108"/>
      <c r="W103" s="97" t="str">
        <f>IF(L103="","",(AVERAGE(T103:T105)))</f>
        <v/>
      </c>
      <c r="X103" s="98"/>
      <c r="Y103" s="98"/>
      <c r="Z103" s="99"/>
      <c r="AA103" s="88" t="str">
        <f>IF(L103="","",MROUND(W103,10))</f>
        <v/>
      </c>
      <c r="AB103" s="89"/>
      <c r="AC103" s="89"/>
      <c r="AD103" s="90"/>
    </row>
    <row r="104" spans="4:30" ht="18.75" customHeight="1" x14ac:dyDescent="0.25">
      <c r="D104" s="79"/>
      <c r="E104" s="79"/>
      <c r="F104" s="79"/>
      <c r="G104" s="76"/>
      <c r="H104" s="77"/>
      <c r="I104" s="77"/>
      <c r="J104" s="48" t="s">
        <v>191</v>
      </c>
      <c r="K104" s="47"/>
      <c r="L104" s="78"/>
      <c r="M104" s="78"/>
      <c r="N104" s="78"/>
      <c r="O104" s="79"/>
      <c r="P104" s="79"/>
      <c r="Q104" s="79"/>
      <c r="R104" s="50"/>
      <c r="S104" s="52"/>
      <c r="T104" s="106" t="str">
        <f>IF(L104="","",(4*O104)/(PI()*(L104^2)))</f>
        <v/>
      </c>
      <c r="U104" s="107"/>
      <c r="V104" s="108"/>
      <c r="W104" s="100"/>
      <c r="X104" s="101"/>
      <c r="Y104" s="101"/>
      <c r="Z104" s="102"/>
      <c r="AA104" s="91"/>
      <c r="AB104" s="92"/>
      <c r="AC104" s="92"/>
      <c r="AD104" s="93"/>
    </row>
    <row r="105" spans="4:30" ht="18.75" customHeight="1" x14ac:dyDescent="0.25">
      <c r="D105" s="79"/>
      <c r="E105" s="79"/>
      <c r="F105" s="79"/>
      <c r="G105" s="76"/>
      <c r="H105" s="77"/>
      <c r="I105" s="77"/>
      <c r="J105" s="48" t="s">
        <v>191</v>
      </c>
      <c r="K105" s="47"/>
      <c r="L105" s="123"/>
      <c r="M105" s="78"/>
      <c r="N105" s="78"/>
      <c r="O105" s="79"/>
      <c r="P105" s="79"/>
      <c r="Q105" s="79"/>
      <c r="R105" s="50"/>
      <c r="S105" s="52"/>
      <c r="T105" s="106" t="str">
        <f>IF(L105="","",(4*O105)/(PI()*(L105^2)))</f>
        <v/>
      </c>
      <c r="U105" s="107"/>
      <c r="V105" s="108"/>
      <c r="W105" s="103"/>
      <c r="X105" s="104"/>
      <c r="Y105" s="104"/>
      <c r="Z105" s="105"/>
      <c r="AA105" s="94"/>
      <c r="AB105" s="95"/>
      <c r="AC105" s="95"/>
      <c r="AD105" s="96"/>
    </row>
    <row r="106" spans="4:30" ht="5.25" customHeight="1" x14ac:dyDescent="0.25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4:30" ht="18.75" customHeight="1" x14ac:dyDescent="0.25">
      <c r="D107" s="79"/>
      <c r="E107" s="79"/>
      <c r="F107" s="79"/>
      <c r="G107" s="76"/>
      <c r="H107" s="77"/>
      <c r="I107" s="77"/>
      <c r="J107" s="48" t="s">
        <v>191</v>
      </c>
      <c r="K107" s="47"/>
      <c r="L107" s="78"/>
      <c r="M107" s="78"/>
      <c r="N107" s="78"/>
      <c r="O107" s="79"/>
      <c r="P107" s="79"/>
      <c r="Q107" s="79"/>
      <c r="R107" s="50"/>
      <c r="S107" s="52"/>
      <c r="T107" s="106" t="str">
        <f>IF(L107="","",(4*O107)/(PI()*(L107^2)))</f>
        <v/>
      </c>
      <c r="U107" s="107"/>
      <c r="V107" s="108"/>
      <c r="W107" s="97" t="str">
        <f>IF(L107="","",(AVERAGE(T107:T109)))</f>
        <v/>
      </c>
      <c r="X107" s="98"/>
      <c r="Y107" s="98"/>
      <c r="Z107" s="99"/>
      <c r="AA107" s="88" t="str">
        <f>IF(L107="","",MROUND(W107,10))</f>
        <v/>
      </c>
      <c r="AB107" s="89"/>
      <c r="AC107" s="89"/>
      <c r="AD107" s="90"/>
    </row>
    <row r="108" spans="4:30" ht="18.75" customHeight="1" x14ac:dyDescent="0.25">
      <c r="D108" s="79"/>
      <c r="E108" s="79"/>
      <c r="F108" s="79"/>
      <c r="G108" s="76"/>
      <c r="H108" s="77"/>
      <c r="I108" s="77"/>
      <c r="J108" s="48" t="s">
        <v>191</v>
      </c>
      <c r="K108" s="47"/>
      <c r="L108" s="78"/>
      <c r="M108" s="78"/>
      <c r="N108" s="78"/>
      <c r="O108" s="79"/>
      <c r="P108" s="79"/>
      <c r="Q108" s="79"/>
      <c r="R108" s="50"/>
      <c r="S108" s="52"/>
      <c r="T108" s="106" t="str">
        <f>IF(L108="","",(4*O108)/(PI()*(L108^2)))</f>
        <v/>
      </c>
      <c r="U108" s="107"/>
      <c r="V108" s="108"/>
      <c r="W108" s="100"/>
      <c r="X108" s="101"/>
      <c r="Y108" s="101"/>
      <c r="Z108" s="102"/>
      <c r="AA108" s="91"/>
      <c r="AB108" s="92"/>
      <c r="AC108" s="92"/>
      <c r="AD108" s="93"/>
    </row>
    <row r="109" spans="4:30" ht="18.75" customHeight="1" x14ac:dyDescent="0.25">
      <c r="D109" s="79"/>
      <c r="E109" s="79"/>
      <c r="F109" s="79"/>
      <c r="G109" s="76"/>
      <c r="H109" s="77"/>
      <c r="I109" s="77"/>
      <c r="J109" s="48" t="s">
        <v>191</v>
      </c>
      <c r="K109" s="47"/>
      <c r="L109" s="78"/>
      <c r="M109" s="78"/>
      <c r="N109" s="78"/>
      <c r="O109" s="79"/>
      <c r="P109" s="79"/>
      <c r="Q109" s="79"/>
      <c r="R109" s="50"/>
      <c r="S109" s="52"/>
      <c r="T109" s="106" t="str">
        <f>IF(L109="","",(4*O109)/(PI()*(L109^2)))</f>
        <v/>
      </c>
      <c r="U109" s="107"/>
      <c r="V109" s="108"/>
      <c r="W109" s="103"/>
      <c r="X109" s="104"/>
      <c r="Y109" s="104"/>
      <c r="Z109" s="105"/>
      <c r="AA109" s="94"/>
      <c r="AB109" s="95"/>
      <c r="AC109" s="95"/>
      <c r="AD109" s="96"/>
    </row>
    <row r="110" spans="4:30" ht="18.75" customHeight="1" x14ac:dyDescent="0.25">
      <c r="D110" s="82" t="s">
        <v>156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</row>
    <row r="111" spans="4:30" ht="18.75" customHeight="1" x14ac:dyDescent="0.25">
      <c r="D111" s="81" t="s">
        <v>142</v>
      </c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</row>
    <row r="113" spans="4:30" ht="18.75" customHeight="1" x14ac:dyDescent="0.25">
      <c r="D113" s="2" t="s">
        <v>113</v>
      </c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V113" s="2" t="s">
        <v>71</v>
      </c>
      <c r="Y113" s="86"/>
      <c r="Z113" s="86"/>
      <c r="AA113" s="86"/>
    </row>
    <row r="114" spans="4:30" ht="10.5" customHeight="1" x14ac:dyDescent="0.25"/>
    <row r="115" spans="4:30" ht="18.75" customHeight="1" x14ac:dyDescent="0.25">
      <c r="F115" s="2" t="s">
        <v>123</v>
      </c>
      <c r="I115" s="86"/>
      <c r="J115" s="86"/>
      <c r="K115" s="86"/>
      <c r="L115" s="86"/>
      <c r="M115" s="86"/>
      <c r="N115" s="86"/>
      <c r="O115" s="86"/>
      <c r="P115" s="86"/>
      <c r="Q115" s="86"/>
      <c r="S115" s="2" t="s">
        <v>111</v>
      </c>
      <c r="U115" s="86"/>
      <c r="V115" s="86"/>
      <c r="W115" s="86"/>
    </row>
    <row r="116" spans="4:30" ht="18.75" customHeight="1" x14ac:dyDescent="0.25">
      <c r="F116" s="2"/>
    </row>
    <row r="117" spans="4:30" ht="18.75" customHeight="1" x14ac:dyDescent="0.25">
      <c r="D117" t="s">
        <v>213</v>
      </c>
      <c r="S117" t="s">
        <v>202</v>
      </c>
    </row>
    <row r="118" spans="4:30" ht="18.75" customHeight="1" x14ac:dyDescent="0.25">
      <c r="S118" s="159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1"/>
    </row>
    <row r="119" spans="4:30" ht="18.75" customHeight="1" x14ac:dyDescent="0.25">
      <c r="S119" s="162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4"/>
    </row>
    <row r="120" spans="4:30" ht="18.75" customHeight="1" x14ac:dyDescent="0.25">
      <c r="S120" s="165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7"/>
    </row>
    <row r="121" spans="4:30" ht="18.75" customHeight="1" x14ac:dyDescent="0.25">
      <c r="S121" s="158" t="s">
        <v>187</v>
      </c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</row>
    <row r="122" spans="4:30" ht="18.75" customHeight="1" x14ac:dyDescent="0.25"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</row>
    <row r="123" spans="4:30" ht="18.75" customHeight="1" x14ac:dyDescent="0.25">
      <c r="S123" s="38" t="s">
        <v>188</v>
      </c>
    </row>
    <row r="124" spans="4:30" ht="18.75" customHeight="1" x14ac:dyDescent="0.25">
      <c r="S124" s="24" t="s">
        <v>164</v>
      </c>
      <c r="T124" s="25"/>
      <c r="U124" s="25"/>
      <c r="V124" s="25"/>
      <c r="W124" s="25" t="s">
        <v>172</v>
      </c>
      <c r="X124" s="25"/>
      <c r="Y124" s="25"/>
      <c r="Z124" s="25"/>
      <c r="AA124" s="25"/>
      <c r="AB124" s="25"/>
      <c r="AC124" s="25"/>
      <c r="AD124" s="26"/>
    </row>
    <row r="125" spans="4:30" ht="18.75" customHeight="1" x14ac:dyDescent="0.25">
      <c r="S125" s="27" t="s">
        <v>165</v>
      </c>
      <c r="W125" t="s">
        <v>171</v>
      </c>
      <c r="AD125" s="28"/>
    </row>
    <row r="126" spans="4:30" ht="18.75" customHeight="1" x14ac:dyDescent="0.25">
      <c r="S126" s="27" t="s">
        <v>166</v>
      </c>
      <c r="W126" t="s">
        <v>170</v>
      </c>
      <c r="AD126" s="28"/>
    </row>
    <row r="127" spans="4:30" ht="18.75" customHeight="1" x14ac:dyDescent="0.25">
      <c r="S127" s="27" t="s">
        <v>167</v>
      </c>
      <c r="W127" t="s">
        <v>115</v>
      </c>
      <c r="AD127" s="28"/>
    </row>
    <row r="128" spans="4:30" ht="18.75" customHeight="1" x14ac:dyDescent="0.25">
      <c r="S128" s="29" t="s">
        <v>168</v>
      </c>
      <c r="T128" s="5"/>
      <c r="U128" s="5"/>
      <c r="V128" s="5"/>
      <c r="W128" s="5" t="s">
        <v>169</v>
      </c>
      <c r="X128" s="5"/>
      <c r="Y128" s="5"/>
      <c r="Z128" s="5"/>
      <c r="AA128" s="5"/>
      <c r="AB128" s="5"/>
      <c r="AC128" s="5"/>
      <c r="AD128" s="30"/>
    </row>
  </sheetData>
  <sheetProtection algorithmName="SHA-512" hashValue="9XQO5XAkCAdBR7LgLrg/Nhz2Lc+96kAkRYb+lQeCAxUKhn3TsZBpk7mc+3Z6f0u6Bz0Ggb5ekhRQ/xyyIgU5Mw==" saltValue="HncIZQgz3/NgaxSN7r1c8Q==" spinCount="100000" sheet="1" objects="1" scenarios="1" selectLockedCells="1"/>
  <mergeCells count="442">
    <mergeCell ref="S121:AD122"/>
    <mergeCell ref="S118:AD120"/>
    <mergeCell ref="H8:Q8"/>
    <mergeCell ref="X8:AD8"/>
    <mergeCell ref="X10:AD10"/>
    <mergeCell ref="H6:Q6"/>
    <mergeCell ref="J10:M10"/>
    <mergeCell ref="AA103:AD105"/>
    <mergeCell ref="T101:AD101"/>
    <mergeCell ref="W103:Z105"/>
    <mergeCell ref="T103:V103"/>
    <mergeCell ref="T104:V104"/>
    <mergeCell ref="T105:V105"/>
    <mergeCell ref="T102:V102"/>
    <mergeCell ref="W102:Z102"/>
    <mergeCell ref="AA102:AD102"/>
    <mergeCell ref="D28:L28"/>
    <mergeCell ref="O28:S28"/>
    <mergeCell ref="T28:U28"/>
    <mergeCell ref="D15:I15"/>
    <mergeCell ref="K17:L17"/>
    <mergeCell ref="K18:L18"/>
    <mergeCell ref="K19:L19"/>
    <mergeCell ref="K20:L20"/>
    <mergeCell ref="K21:L21"/>
    <mergeCell ref="N15:O15"/>
    <mergeCell ref="K15:L15"/>
    <mergeCell ref="G22:H22"/>
    <mergeCell ref="G21:I21"/>
    <mergeCell ref="G17:I17"/>
    <mergeCell ref="G18:I18"/>
    <mergeCell ref="G19:I19"/>
    <mergeCell ref="G20:I20"/>
    <mergeCell ref="H31:I31"/>
    <mergeCell ref="K31:L31"/>
    <mergeCell ref="N31:O31"/>
    <mergeCell ref="Q31:R31"/>
    <mergeCell ref="T31:U31"/>
    <mergeCell ref="T29:U29"/>
    <mergeCell ref="H30:I30"/>
    <mergeCell ref="Q30:R30"/>
    <mergeCell ref="H40:I40"/>
    <mergeCell ref="N40:O40"/>
    <mergeCell ref="H38:I38"/>
    <mergeCell ref="K38:L38"/>
    <mergeCell ref="N38:O38"/>
    <mergeCell ref="H36:I36"/>
    <mergeCell ref="K36:L36"/>
    <mergeCell ref="N36:O36"/>
    <mergeCell ref="H34:I34"/>
    <mergeCell ref="K34:L34"/>
    <mergeCell ref="N34:O34"/>
    <mergeCell ref="H32:I32"/>
    <mergeCell ref="K32:L32"/>
    <mergeCell ref="N32:O32"/>
    <mergeCell ref="H35:I35"/>
    <mergeCell ref="K35:L35"/>
    <mergeCell ref="Q34:R34"/>
    <mergeCell ref="N35:O35"/>
    <mergeCell ref="Q35:R35"/>
    <mergeCell ref="T35:U35"/>
    <mergeCell ref="Q32:R32"/>
    <mergeCell ref="T32:U32"/>
    <mergeCell ref="H33:I33"/>
    <mergeCell ref="K33:L33"/>
    <mergeCell ref="N33:O33"/>
    <mergeCell ref="Q33:R33"/>
    <mergeCell ref="T33:U33"/>
    <mergeCell ref="Q38:R38"/>
    <mergeCell ref="T38:U38"/>
    <mergeCell ref="H39:I39"/>
    <mergeCell ref="N39:O39"/>
    <mergeCell ref="Q39:R39"/>
    <mergeCell ref="T39:U39"/>
    <mergeCell ref="Q36:R36"/>
    <mergeCell ref="T36:U36"/>
    <mergeCell ref="H37:I37"/>
    <mergeCell ref="N37:O37"/>
    <mergeCell ref="Q37:R37"/>
    <mergeCell ref="T37:U37"/>
    <mergeCell ref="R15:S15"/>
    <mergeCell ref="AC17:AD17"/>
    <mergeCell ref="AC18:AD18"/>
    <mergeCell ref="AC19:AD19"/>
    <mergeCell ref="AC20:AD20"/>
    <mergeCell ref="AC21:AD21"/>
    <mergeCell ref="Q44:R44"/>
    <mergeCell ref="Q45:R45"/>
    <mergeCell ref="AC22:AD22"/>
    <mergeCell ref="AC23:AD23"/>
    <mergeCell ref="AC24:AD24"/>
    <mergeCell ref="P18:Q18"/>
    <mergeCell ref="Q29:R29"/>
    <mergeCell ref="T34:U34"/>
    <mergeCell ref="T30:U30"/>
    <mergeCell ref="R22:S22"/>
    <mergeCell ref="AA15:AD15"/>
    <mergeCell ref="Q42:R42"/>
    <mergeCell ref="T42:U42"/>
    <mergeCell ref="Q43:R43"/>
    <mergeCell ref="Q40:R40"/>
    <mergeCell ref="T40:U40"/>
    <mergeCell ref="Q41:R41"/>
    <mergeCell ref="T41:U41"/>
    <mergeCell ref="G47:H47"/>
    <mergeCell ref="AC25:AD25"/>
    <mergeCell ref="AC26:AD26"/>
    <mergeCell ref="W26:AA26"/>
    <mergeCell ref="R17:S17"/>
    <mergeCell ref="R18:S18"/>
    <mergeCell ref="R19:S19"/>
    <mergeCell ref="R20:S20"/>
    <mergeCell ref="R21:S21"/>
    <mergeCell ref="R23:S23"/>
    <mergeCell ref="P19:Q19"/>
    <mergeCell ref="M44:P44"/>
    <mergeCell ref="N17:O17"/>
    <mergeCell ref="N18:O18"/>
    <mergeCell ref="N19:O19"/>
    <mergeCell ref="N20:O20"/>
    <mergeCell ref="N21:O21"/>
    <mergeCell ref="N23:O23"/>
    <mergeCell ref="H29:I29"/>
    <mergeCell ref="K29:L29"/>
    <mergeCell ref="N30:O30"/>
    <mergeCell ref="G43:L43"/>
    <mergeCell ref="H41:I41"/>
    <mergeCell ref="N41:O41"/>
    <mergeCell ref="D55:H55"/>
    <mergeCell ref="D56:H56"/>
    <mergeCell ref="V55:AB55"/>
    <mergeCell ref="AC55:AD55"/>
    <mergeCell ref="I55:O55"/>
    <mergeCell ref="AC58:AD58"/>
    <mergeCell ref="AC59:AD59"/>
    <mergeCell ref="AC60:AD60"/>
    <mergeCell ref="AC61:AD61"/>
    <mergeCell ref="I56:O56"/>
    <mergeCell ref="P56:U56"/>
    <mergeCell ref="G68:P68"/>
    <mergeCell ref="Q68:R68"/>
    <mergeCell ref="S68:T68"/>
    <mergeCell ref="U68:V68"/>
    <mergeCell ref="W68:X68"/>
    <mergeCell ref="Y68:Z68"/>
    <mergeCell ref="AA68:AD68"/>
    <mergeCell ref="Q66:Z66"/>
    <mergeCell ref="Q67:R67"/>
    <mergeCell ref="S67:T67"/>
    <mergeCell ref="U67:V67"/>
    <mergeCell ref="W67:X67"/>
    <mergeCell ref="Y67:Z67"/>
    <mergeCell ref="Y69:Z69"/>
    <mergeCell ref="G70:P70"/>
    <mergeCell ref="Q70:R70"/>
    <mergeCell ref="S70:T70"/>
    <mergeCell ref="U70:V70"/>
    <mergeCell ref="W70:X70"/>
    <mergeCell ref="Y70:Z70"/>
    <mergeCell ref="G69:P69"/>
    <mergeCell ref="Q69:R69"/>
    <mergeCell ref="S69:T69"/>
    <mergeCell ref="U69:V69"/>
    <mergeCell ref="W69:X69"/>
    <mergeCell ref="W74:X74"/>
    <mergeCell ref="Y74:Z74"/>
    <mergeCell ref="G73:P73"/>
    <mergeCell ref="Q73:R73"/>
    <mergeCell ref="S73:T73"/>
    <mergeCell ref="U73:V73"/>
    <mergeCell ref="W73:X73"/>
    <mergeCell ref="Y71:Z71"/>
    <mergeCell ref="G72:P72"/>
    <mergeCell ref="Q72:R72"/>
    <mergeCell ref="S72:T72"/>
    <mergeCell ref="U72:V72"/>
    <mergeCell ref="W72:X72"/>
    <mergeCell ref="Y72:Z72"/>
    <mergeCell ref="G71:P71"/>
    <mergeCell ref="Q71:R71"/>
    <mergeCell ref="S71:T71"/>
    <mergeCell ref="U71:V71"/>
    <mergeCell ref="W71:X71"/>
    <mergeCell ref="S80:T80"/>
    <mergeCell ref="U80:V80"/>
    <mergeCell ref="W80:X80"/>
    <mergeCell ref="Y80:Z80"/>
    <mergeCell ref="G79:P79"/>
    <mergeCell ref="Q79:R79"/>
    <mergeCell ref="S79:T79"/>
    <mergeCell ref="U79:V79"/>
    <mergeCell ref="W79:X79"/>
    <mergeCell ref="Y81:Z81"/>
    <mergeCell ref="G82:P82"/>
    <mergeCell ref="Q82:R82"/>
    <mergeCell ref="S82:T82"/>
    <mergeCell ref="U82:V82"/>
    <mergeCell ref="W82:X82"/>
    <mergeCell ref="Y82:Z82"/>
    <mergeCell ref="G81:P81"/>
    <mergeCell ref="Q81:R81"/>
    <mergeCell ref="S81:T81"/>
    <mergeCell ref="U81:V81"/>
    <mergeCell ref="W81:X81"/>
    <mergeCell ref="Y83:Z83"/>
    <mergeCell ref="G84:P84"/>
    <mergeCell ref="Q84:R84"/>
    <mergeCell ref="S84:T84"/>
    <mergeCell ref="U84:V84"/>
    <mergeCell ref="W84:X84"/>
    <mergeCell ref="Y84:Z84"/>
    <mergeCell ref="S83:T83"/>
    <mergeCell ref="U83:V83"/>
    <mergeCell ref="W83:X83"/>
    <mergeCell ref="Y85:Z85"/>
    <mergeCell ref="G86:P86"/>
    <mergeCell ref="Q86:R86"/>
    <mergeCell ref="S86:T86"/>
    <mergeCell ref="U86:V86"/>
    <mergeCell ref="W86:X86"/>
    <mergeCell ref="Y86:Z86"/>
    <mergeCell ref="G85:P85"/>
    <mergeCell ref="Q85:R85"/>
    <mergeCell ref="S85:T85"/>
    <mergeCell ref="U85:V85"/>
    <mergeCell ref="W85:X85"/>
    <mergeCell ref="L101:N102"/>
    <mergeCell ref="O101:Q102"/>
    <mergeCell ref="J102:K102"/>
    <mergeCell ref="G101:K101"/>
    <mergeCell ref="G102:I102"/>
    <mergeCell ref="D83:F83"/>
    <mergeCell ref="D84:F84"/>
    <mergeCell ref="D85:F85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G83:P83"/>
    <mergeCell ref="Q83:R83"/>
    <mergeCell ref="G80:P80"/>
    <mergeCell ref="Q80:R80"/>
    <mergeCell ref="I87:L87"/>
    <mergeCell ref="G76:P76"/>
    <mergeCell ref="Q76:R76"/>
    <mergeCell ref="E13:AD13"/>
    <mergeCell ref="I115:Q115"/>
    <mergeCell ref="U115:W115"/>
    <mergeCell ref="I113:T113"/>
    <mergeCell ref="Y113:AA113"/>
    <mergeCell ref="D109:F109"/>
    <mergeCell ref="L109:N109"/>
    <mergeCell ref="O109:Q109"/>
    <mergeCell ref="D108:F108"/>
    <mergeCell ref="L108:N108"/>
    <mergeCell ref="O108:Q108"/>
    <mergeCell ref="D107:F107"/>
    <mergeCell ref="L107:N107"/>
    <mergeCell ref="O107:Q107"/>
    <mergeCell ref="D105:F105"/>
    <mergeCell ref="L105:N105"/>
    <mergeCell ref="D64:AD64"/>
    <mergeCell ref="P17:Q17"/>
    <mergeCell ref="AC29:AD29"/>
    <mergeCell ref="AC30:AD30"/>
    <mergeCell ref="AC32:AD32"/>
    <mergeCell ref="AC31:AD31"/>
    <mergeCell ref="AA80:AD80"/>
    <mergeCell ref="AA81:AD81"/>
    <mergeCell ref="N25:O25"/>
    <mergeCell ref="L26:M26"/>
    <mergeCell ref="N26:O26"/>
    <mergeCell ref="L25:M25"/>
    <mergeCell ref="G67:P67"/>
    <mergeCell ref="W28:AD28"/>
    <mergeCell ref="T47:AB47"/>
    <mergeCell ref="Y79:Z79"/>
    <mergeCell ref="Y77:Z77"/>
    <mergeCell ref="G78:P78"/>
    <mergeCell ref="Q78:R78"/>
    <mergeCell ref="S78:T78"/>
    <mergeCell ref="U78:V78"/>
    <mergeCell ref="W78:X78"/>
    <mergeCell ref="Y78:Z78"/>
    <mergeCell ref="G77:P77"/>
    <mergeCell ref="Q77:R77"/>
    <mergeCell ref="S77:T77"/>
    <mergeCell ref="U77:V77"/>
    <mergeCell ref="W77:X77"/>
    <mergeCell ref="Y75:Z75"/>
    <mergeCell ref="S76:T76"/>
    <mergeCell ref="U76:V76"/>
    <mergeCell ref="W76:X76"/>
    <mergeCell ref="AC48:AD48"/>
    <mergeCell ref="D42:F42"/>
    <mergeCell ref="W44:AD45"/>
    <mergeCell ref="AA79:AD79"/>
    <mergeCell ref="AA69:AD69"/>
    <mergeCell ref="AA70:AD70"/>
    <mergeCell ref="AA71:AD71"/>
    <mergeCell ref="AA72:AD72"/>
    <mergeCell ref="D69:F69"/>
    <mergeCell ref="D70:F70"/>
    <mergeCell ref="D71:F71"/>
    <mergeCell ref="D72:F72"/>
    <mergeCell ref="D73:F73"/>
    <mergeCell ref="Y76:Z76"/>
    <mergeCell ref="G75:P75"/>
    <mergeCell ref="Q75:R75"/>
    <mergeCell ref="S75:T75"/>
    <mergeCell ref="U75:V75"/>
    <mergeCell ref="W75:X75"/>
    <mergeCell ref="Y73:Z73"/>
    <mergeCell ref="G74:P74"/>
    <mergeCell ref="Q74:R74"/>
    <mergeCell ref="S74:T74"/>
    <mergeCell ref="U74:V74"/>
    <mergeCell ref="R109:S109"/>
    <mergeCell ref="AA107:AD109"/>
    <mergeCell ref="W107:Z109"/>
    <mergeCell ref="T107:V107"/>
    <mergeCell ref="T108:V108"/>
    <mergeCell ref="T109:V109"/>
    <mergeCell ref="AA84:AD84"/>
    <mergeCell ref="AA85:AD85"/>
    <mergeCell ref="AA86:AD86"/>
    <mergeCell ref="D89:AD89"/>
    <mergeCell ref="R101:S102"/>
    <mergeCell ref="V95:AA95"/>
    <mergeCell ref="J95:L95"/>
    <mergeCell ref="J96:L96"/>
    <mergeCell ref="J97:L97"/>
    <mergeCell ref="J98:L98"/>
    <mergeCell ref="J99:L99"/>
    <mergeCell ref="D86:F86"/>
    <mergeCell ref="G91:O91"/>
    <mergeCell ref="S91:U91"/>
    <mergeCell ref="I93:T93"/>
    <mergeCell ref="Y93:AA93"/>
    <mergeCell ref="O105:Q105"/>
    <mergeCell ref="D104:F104"/>
    <mergeCell ref="G109:I109"/>
    <mergeCell ref="D25:F25"/>
    <mergeCell ref="D110:AD110"/>
    <mergeCell ref="D111:AD111"/>
    <mergeCell ref="G44:L44"/>
    <mergeCell ref="G45:L45"/>
    <mergeCell ref="AA6:AD6"/>
    <mergeCell ref="AA91:AD91"/>
    <mergeCell ref="G103:I103"/>
    <mergeCell ref="G104:I104"/>
    <mergeCell ref="G105:I105"/>
    <mergeCell ref="G107:I107"/>
    <mergeCell ref="AC35:AD35"/>
    <mergeCell ref="W38:AD38"/>
    <mergeCell ref="AC36:AD36"/>
    <mergeCell ref="D40:G40"/>
    <mergeCell ref="I62:O62"/>
    <mergeCell ref="P57:U57"/>
    <mergeCell ref="P58:U58"/>
    <mergeCell ref="P59:U59"/>
    <mergeCell ref="P60:U60"/>
    <mergeCell ref="P61:U61"/>
    <mergeCell ref="R103:S103"/>
    <mergeCell ref="R104:S104"/>
    <mergeCell ref="G108:I108"/>
    <mergeCell ref="P62:U62"/>
    <mergeCell ref="D58:H58"/>
    <mergeCell ref="D59:H59"/>
    <mergeCell ref="D60:H60"/>
    <mergeCell ref="D61:H61"/>
    <mergeCell ref="D62:H62"/>
    <mergeCell ref="I57:O57"/>
    <mergeCell ref="I58:O58"/>
    <mergeCell ref="I59:O59"/>
    <mergeCell ref="I60:O60"/>
    <mergeCell ref="I61:O61"/>
    <mergeCell ref="D57:H57"/>
    <mergeCell ref="R105:S105"/>
    <mergeCell ref="R107:S107"/>
    <mergeCell ref="R108:S108"/>
    <mergeCell ref="D68:F68"/>
    <mergeCell ref="D67:F67"/>
    <mergeCell ref="L104:N104"/>
    <mergeCell ref="O104:Q104"/>
    <mergeCell ref="D103:F103"/>
    <mergeCell ref="L103:N103"/>
    <mergeCell ref="O103:Q103"/>
    <mergeCell ref="D101:F102"/>
    <mergeCell ref="X3:AC3"/>
    <mergeCell ref="Q3:V3"/>
    <mergeCell ref="Q4:T4"/>
    <mergeCell ref="D11:AD11"/>
    <mergeCell ref="N43:P43"/>
    <mergeCell ref="N45:P45"/>
    <mergeCell ref="E39:G39"/>
    <mergeCell ref="D41:G41"/>
    <mergeCell ref="P55:U55"/>
    <mergeCell ref="W33:AD33"/>
    <mergeCell ref="D54:AD54"/>
    <mergeCell ref="J51:S51"/>
    <mergeCell ref="T51:AB51"/>
    <mergeCell ref="AC51:AD51"/>
    <mergeCell ref="G49:I49"/>
    <mergeCell ref="G50:I50"/>
    <mergeCell ref="G51:I51"/>
    <mergeCell ref="G48:H48"/>
    <mergeCell ref="J49:S49"/>
    <mergeCell ref="T49:AB49"/>
    <mergeCell ref="AC49:AD49"/>
    <mergeCell ref="J50:S50"/>
    <mergeCell ref="T50:AB50"/>
    <mergeCell ref="AC50:AD50"/>
    <mergeCell ref="J24:K24"/>
    <mergeCell ref="AA73:AD73"/>
    <mergeCell ref="AA74:AD74"/>
    <mergeCell ref="AA75:AD75"/>
    <mergeCell ref="AA76:AD76"/>
    <mergeCell ref="AA77:AD77"/>
    <mergeCell ref="AA78:AD78"/>
    <mergeCell ref="AA83:AD83"/>
    <mergeCell ref="AA82:AD82"/>
    <mergeCell ref="AC56:AD56"/>
    <mergeCell ref="AC57:AD57"/>
    <mergeCell ref="AA67:AD67"/>
    <mergeCell ref="AC62:AD62"/>
    <mergeCell ref="V57:AB57"/>
    <mergeCell ref="V58:AB58"/>
    <mergeCell ref="V59:AB59"/>
    <mergeCell ref="V60:AB60"/>
    <mergeCell ref="V61:AB61"/>
    <mergeCell ref="V62:AB62"/>
    <mergeCell ref="V56:AB56"/>
    <mergeCell ref="J47:S47"/>
    <mergeCell ref="AC47:AD47"/>
    <mergeCell ref="J48:S48"/>
    <mergeCell ref="T48:AB48"/>
  </mergeCells>
  <dataValidations count="3">
    <dataValidation allowBlank="1" showInputMessage="1" showErrorMessage="1" prompt="Fill in value between parenthesis or delete if not needed." sqref="I48" xr:uid="{91005D70-8F37-48E1-8C06-C3FFC09752D8}"/>
    <dataValidation allowBlank="1" showInputMessage="1" showErrorMessage="1" prompt="Select drop downs below" sqref="D15:I15" xr:uid="{847849F1-CF55-48B3-9018-5667715474A3}"/>
    <dataValidation allowBlank="1" showInputMessage="1" showErrorMessage="1" prompt="Fill in values in chart below if you would like to adjust dose rate based on time and temperature." sqref="D64:AD64" xr:uid="{7FC089E0-FF96-4EDF-8A4A-E7391213859F}"/>
  </dataValidations>
  <hyperlinks>
    <hyperlink ref="Q3" r:id="rId1" xr:uid="{A51D8EC6-89F6-4678-92BC-DC3A03F22762}"/>
    <hyperlink ref="X3" r:id="rId2" xr:uid="{72C8C251-8F2A-46BC-9A6F-090591D7061D}"/>
  </hyperlinks>
  <pageMargins left="0.33333333333333331" right="0.25" top="0.38541666666666669" bottom="0.28125" header="0.3" footer="0.3"/>
  <pageSetup orientation="portrait" r:id="rId3"/>
  <rowBreaks count="1" manualBreakCount="1">
    <brk id="87" min="3" max="2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13</xdr:col>
                    <xdr:colOff>76200</xdr:colOff>
                    <xdr:row>9</xdr:row>
                    <xdr:rowOff>28575</xdr:rowOff>
                  </from>
                  <to>
                    <xdr:col>16</xdr:col>
                    <xdr:colOff>152400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9CF96129-FC8D-4D73-94AE-C9E2396DA9C3}">
          <x14:formula1>
            <xm:f>Dropdown!$D$6:$D$8</xm:f>
          </x14:formula1>
          <xm:sqref>G17:I17</xm:sqref>
        </x14:dataValidation>
        <x14:dataValidation type="list" allowBlank="1" showInputMessage="1" showErrorMessage="1" xr:uid="{322F4223-A38E-4545-BE8B-B422AF182335}">
          <x14:formula1>
            <xm:f>Dropdown!$E$6:$E$8</xm:f>
          </x14:formula1>
          <xm:sqref>G18:I18</xm:sqref>
        </x14:dataValidation>
        <x14:dataValidation type="list" allowBlank="1" showInputMessage="1" showErrorMessage="1" prompt="M43 #57, ARDOT, M43 #7" xr:uid="{23CC14AF-B3D9-49EE-8112-95F77EEB1610}">
          <x14:formula1>
            <xm:f>Dropdown!$C$11:$C$14</xm:f>
          </x14:formula1>
          <xm:sqref>T28:U28</xm:sqref>
        </x14:dataValidation>
        <x14:dataValidation type="list" allowBlank="1" showInputMessage="1" showErrorMessage="1" xr:uid="{57743C1E-74C0-4E12-BB19-C16D28B07B64}">
          <x14:formula1>
            <xm:f>Dropdown!$F$6:$F$8</xm:f>
          </x14:formula1>
          <xm:sqref>G19:I19</xm:sqref>
        </x14:dataValidation>
        <x14:dataValidation type="list" allowBlank="1" showInputMessage="1" showErrorMessage="1" xr:uid="{4B752821-5349-476A-B5C7-5DCECE92871B}">
          <x14:formula1>
            <xm:f>Dropdown!$G$6:$G$8</xm:f>
          </x14:formula1>
          <xm:sqref>G20:I21</xm:sqref>
        </x14:dataValidation>
        <x14:dataValidation type="list" allowBlank="1" showInputMessage="1" showErrorMessage="1" xr:uid="{574FC043-2C81-4C3E-A202-1C63901D786F}">
          <x14:formula1>
            <xm:f>Dropdown!$J$11:$J$21</xm:f>
          </x14:formula1>
          <xm:sqref>D68:D86 D88 D56:H62</xm:sqref>
        </x14:dataValidation>
        <x14:dataValidation type="list" allowBlank="1" showInputMessage="1" showErrorMessage="1" xr:uid="{33582219-1A6E-4E56-BEFD-F0B8779BBDA2}">
          <x14:formula1>
            <xm:f>Dropdown!$I$11:$I$13</xm:f>
          </x14:formula1>
          <xm:sqref>AC56:AC62 AC48:AC51</xm:sqref>
        </x14:dataValidation>
        <x14:dataValidation type="list" allowBlank="1" showInputMessage="1" showErrorMessage="1" xr:uid="{E51152E2-BF44-4F1B-931E-F67571FA79C5}">
          <x14:formula1>
            <xm:f>Dropdown!$S$12:$S$18</xm:f>
          </x14:formula1>
          <xm:sqref>R103:S105 R107:S109</xm:sqref>
        </x14:dataValidation>
        <x14:dataValidation type="list" allowBlank="1" showInputMessage="1" showErrorMessage="1" xr:uid="{934CCE64-044F-420E-9980-7D12E86AAED4}">
          <x14:formula1>
            <xm:f>Dropdown!$L$12:$L$21</xm:f>
          </x14:formula1>
          <xm:sqref>J10:M10</xm:sqref>
        </x14:dataValidation>
        <x14:dataValidation type="list" allowBlank="1" showInputMessage="1" showErrorMessage="1" prompt="Absolute Volume or ACI 211.1?" xr:uid="{41F298FA-233A-4AF5-8237-0B77B3305602}">
          <x14:formula1>
            <xm:f>Dropdown!$H$6:$H$8</xm:f>
          </x14:formula1>
          <xm:sqref>R15:S15</xm:sqref>
        </x14:dataValidation>
        <x14:dataValidation type="list" allowBlank="1" showInputMessage="1" showErrorMessage="1" xr:uid="{9897BF0E-D9CF-4B9F-8B16-A6F3D0901824}">
          <x14:formula1>
            <xm:f>Dropdown!$H$11:$H$20</xm:f>
          </x14:formula1>
          <xm:sqref>G48</xm:sqref>
        </x14:dataValidation>
        <x14:dataValidation type="list" allowBlank="1" showInputMessage="1" showErrorMessage="1" xr:uid="{88223DD4-47E0-4C5B-9996-2571154F4D2E}">
          <x14:formula1>
            <xm:f>Dropdown!$M$26:$M$28</xm:f>
          </x14:formula1>
          <xm:sqref>I87 AA15:AD15</xm:sqref>
        </x14:dataValidation>
        <x14:dataValidation type="list" allowBlank="1" showInputMessage="1" showErrorMessage="1" xr:uid="{B536D106-AA21-47DA-AA35-2039A3A30E5F}">
          <x14:formula1>
            <xm:f>Dropdown!$P$26:$P$27</xm:f>
          </x14:formula1>
          <xm:sqref>J102:K102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C594-D069-42E2-B343-0B1643348582}">
  <sheetPr codeName="Sheet2"/>
  <dimension ref="A6:S36"/>
  <sheetViews>
    <sheetView workbookViewId="0">
      <selection activeCell="H18" sqref="H18"/>
    </sheetView>
  </sheetViews>
  <sheetFormatPr defaultRowHeight="15" x14ac:dyDescent="0.25"/>
  <cols>
    <col min="6" max="6" width="10.28515625" bestFit="1" customWidth="1"/>
  </cols>
  <sheetData>
    <row r="6" spans="1:19" x14ac:dyDescent="0.25">
      <c r="D6" t="s">
        <v>11</v>
      </c>
      <c r="E6" t="s">
        <v>15</v>
      </c>
      <c r="F6" t="s">
        <v>58</v>
      </c>
      <c r="G6" t="s">
        <v>17</v>
      </c>
      <c r="H6" t="s">
        <v>76</v>
      </c>
    </row>
    <row r="7" spans="1:19" x14ac:dyDescent="0.25">
      <c r="D7" t="s">
        <v>216</v>
      </c>
      <c r="E7" t="s">
        <v>16</v>
      </c>
      <c r="F7" t="s">
        <v>59</v>
      </c>
      <c r="G7" t="s">
        <v>18</v>
      </c>
      <c r="H7" t="s">
        <v>21</v>
      </c>
    </row>
    <row r="8" spans="1:19" x14ac:dyDescent="0.25">
      <c r="E8" t="s">
        <v>82</v>
      </c>
    </row>
    <row r="10" spans="1:19" x14ac:dyDescent="0.25">
      <c r="L10" s="3" t="s">
        <v>127</v>
      </c>
      <c r="M10" s="20" t="s">
        <v>135</v>
      </c>
      <c r="N10" s="20" t="s">
        <v>137</v>
      </c>
      <c r="O10" s="20" t="s">
        <v>138</v>
      </c>
      <c r="P10" s="20" t="s">
        <v>140</v>
      </c>
      <c r="Q10" s="20" t="s">
        <v>145</v>
      </c>
      <c r="S10" s="20" t="s">
        <v>154</v>
      </c>
    </row>
    <row r="11" spans="1:19" x14ac:dyDescent="0.25">
      <c r="C11" t="s">
        <v>68</v>
      </c>
      <c r="D11" s="64"/>
      <c r="E11" s="64"/>
      <c r="F11" s="64"/>
      <c r="G11" s="64"/>
      <c r="H11" s="49" t="s">
        <v>86</v>
      </c>
      <c r="I11" t="s">
        <v>92</v>
      </c>
      <c r="J11" t="s">
        <v>101</v>
      </c>
      <c r="M11" s="20"/>
      <c r="N11" s="20"/>
      <c r="O11" s="20"/>
      <c r="P11" s="20"/>
    </row>
    <row r="12" spans="1:19" x14ac:dyDescent="0.25">
      <c r="A12" s="2"/>
      <c r="B12" s="2"/>
      <c r="C12" t="s">
        <v>60</v>
      </c>
      <c r="D12" s="64"/>
      <c r="E12" s="64"/>
      <c r="F12" s="64"/>
      <c r="G12" s="64"/>
      <c r="H12" s="49" t="s">
        <v>87</v>
      </c>
      <c r="I12" t="s">
        <v>93</v>
      </c>
      <c r="J12" t="s">
        <v>102</v>
      </c>
      <c r="L12" t="s">
        <v>128</v>
      </c>
      <c r="M12" s="20">
        <v>0.57999999999999996</v>
      </c>
      <c r="N12" s="20">
        <v>2100</v>
      </c>
      <c r="O12" s="20" t="s">
        <v>163</v>
      </c>
      <c r="P12" s="37" t="s">
        <v>61</v>
      </c>
      <c r="Q12" t="s">
        <v>146</v>
      </c>
      <c r="S12">
        <v>1</v>
      </c>
    </row>
    <row r="13" spans="1:19" x14ac:dyDescent="0.25">
      <c r="A13" s="2"/>
      <c r="B13" s="2"/>
      <c r="C13" t="s">
        <v>181</v>
      </c>
      <c r="D13" s="64"/>
      <c r="E13" s="64"/>
      <c r="F13" s="64"/>
      <c r="G13" s="64"/>
      <c r="H13" s="49" t="s">
        <v>196</v>
      </c>
      <c r="J13" t="s">
        <v>103</v>
      </c>
      <c r="L13" t="s">
        <v>129</v>
      </c>
      <c r="M13" s="20" t="s">
        <v>136</v>
      </c>
      <c r="N13" s="20">
        <v>3000</v>
      </c>
      <c r="O13" s="20" t="s">
        <v>163</v>
      </c>
      <c r="P13" s="37" t="s">
        <v>61</v>
      </c>
      <c r="Q13" s="20" t="s">
        <v>147</v>
      </c>
      <c r="S13">
        <v>2</v>
      </c>
    </row>
    <row r="14" spans="1:19" x14ac:dyDescent="0.25">
      <c r="A14" s="2"/>
      <c r="B14" s="2"/>
      <c r="D14" s="64"/>
      <c r="E14" s="64"/>
      <c r="F14" s="64"/>
      <c r="G14" s="64"/>
      <c r="H14" s="49" t="s">
        <v>218</v>
      </c>
      <c r="J14" t="s">
        <v>104</v>
      </c>
      <c r="L14" t="s">
        <v>130</v>
      </c>
      <c r="M14" s="20">
        <v>0.49</v>
      </c>
      <c r="N14" s="20">
        <v>3500</v>
      </c>
      <c r="O14" s="20" t="s">
        <v>163</v>
      </c>
      <c r="P14" s="37" t="s">
        <v>61</v>
      </c>
      <c r="Q14" t="s">
        <v>148</v>
      </c>
      <c r="S14">
        <v>3</v>
      </c>
    </row>
    <row r="15" spans="1:19" x14ac:dyDescent="0.25">
      <c r="A15" s="2"/>
      <c r="D15" s="64"/>
      <c r="E15" s="64"/>
      <c r="F15" s="64"/>
      <c r="G15" s="64"/>
      <c r="H15" s="49" t="s">
        <v>219</v>
      </c>
      <c r="J15" t="s">
        <v>105</v>
      </c>
      <c r="L15" t="s">
        <v>131</v>
      </c>
      <c r="M15" s="20">
        <v>0.44</v>
      </c>
      <c r="N15" s="20">
        <v>4000</v>
      </c>
      <c r="O15" s="20" t="s">
        <v>163</v>
      </c>
      <c r="P15" s="20" t="s">
        <v>141</v>
      </c>
      <c r="Q15" t="s">
        <v>148</v>
      </c>
      <c r="S15">
        <v>4</v>
      </c>
    </row>
    <row r="16" spans="1:19" x14ac:dyDescent="0.25">
      <c r="A16" s="2"/>
      <c r="D16" s="64"/>
      <c r="E16" s="64"/>
      <c r="F16" s="64"/>
      <c r="G16" s="64"/>
      <c r="H16" s="49" t="s">
        <v>220</v>
      </c>
      <c r="J16" t="s">
        <v>106</v>
      </c>
      <c r="L16" t="s">
        <v>132</v>
      </c>
      <c r="M16" s="20">
        <v>0.57999999999999996</v>
      </c>
      <c r="N16" s="20">
        <v>2100</v>
      </c>
      <c r="O16" s="20" t="s">
        <v>139</v>
      </c>
      <c r="P16" s="37" t="s">
        <v>61</v>
      </c>
      <c r="Q16" t="s">
        <v>149</v>
      </c>
      <c r="S16">
        <v>5</v>
      </c>
    </row>
    <row r="17" spans="1:19" x14ac:dyDescent="0.25">
      <c r="A17" s="2"/>
      <c r="D17" s="64"/>
      <c r="E17" s="64"/>
      <c r="F17" s="175"/>
      <c r="G17" s="64"/>
      <c r="J17" t="s">
        <v>107</v>
      </c>
      <c r="L17" t="s">
        <v>133</v>
      </c>
      <c r="M17" s="20"/>
      <c r="N17" s="20"/>
      <c r="O17" s="20" t="s">
        <v>151</v>
      </c>
      <c r="P17" s="37" t="s">
        <v>61</v>
      </c>
      <c r="Q17" t="s">
        <v>150</v>
      </c>
      <c r="S17">
        <v>6</v>
      </c>
    </row>
    <row r="18" spans="1:19" x14ac:dyDescent="0.25">
      <c r="A18" s="2"/>
      <c r="D18" s="64"/>
      <c r="E18" s="64"/>
      <c r="F18" s="64"/>
      <c r="G18" s="64"/>
      <c r="J18" t="s">
        <v>108</v>
      </c>
      <c r="L18" t="s">
        <v>134</v>
      </c>
      <c r="M18" s="20">
        <v>0.57999999999999996</v>
      </c>
      <c r="N18" s="20">
        <v>2100</v>
      </c>
      <c r="O18" s="20" t="s">
        <v>163</v>
      </c>
      <c r="P18" s="37" t="s">
        <v>61</v>
      </c>
      <c r="Q18" t="s">
        <v>146</v>
      </c>
    </row>
    <row r="19" spans="1:19" x14ac:dyDescent="0.25">
      <c r="A19" s="2"/>
      <c r="D19" s="64"/>
      <c r="E19" s="64"/>
      <c r="F19" s="64"/>
      <c r="G19" s="64"/>
      <c r="J19" t="s">
        <v>109</v>
      </c>
      <c r="L19" t="s">
        <v>180</v>
      </c>
      <c r="M19" s="20">
        <v>0.49</v>
      </c>
      <c r="N19" s="20">
        <v>3500</v>
      </c>
      <c r="O19" s="37" t="s">
        <v>186</v>
      </c>
      <c r="P19" s="37" t="s">
        <v>61</v>
      </c>
      <c r="Q19" t="s">
        <v>148</v>
      </c>
    </row>
    <row r="20" spans="1:19" x14ac:dyDescent="0.25">
      <c r="A20" s="2"/>
      <c r="B20" s="7"/>
      <c r="J20" t="s">
        <v>31</v>
      </c>
      <c r="L20" t="s">
        <v>189</v>
      </c>
      <c r="M20" s="20">
        <v>0.45</v>
      </c>
      <c r="N20" s="20">
        <v>4000</v>
      </c>
      <c r="O20" s="37" t="s">
        <v>190</v>
      </c>
      <c r="P20" s="20" t="s">
        <v>141</v>
      </c>
      <c r="Q20" t="s">
        <v>149</v>
      </c>
    </row>
    <row r="21" spans="1:19" x14ac:dyDescent="0.25">
      <c r="A21" s="2"/>
      <c r="B21" s="2"/>
    </row>
    <row r="22" spans="1:19" x14ac:dyDescent="0.25">
      <c r="A22" s="2"/>
      <c r="B22" s="2"/>
    </row>
    <row r="23" spans="1:19" x14ac:dyDescent="0.25">
      <c r="A23" s="2"/>
      <c r="B23" s="2"/>
      <c r="F23" s="7" t="s">
        <v>185</v>
      </c>
      <c r="G23" s="7" t="s">
        <v>34</v>
      </c>
      <c r="H23" s="7" t="s">
        <v>60</v>
      </c>
    </row>
    <row r="24" spans="1:19" x14ac:dyDescent="0.25">
      <c r="A24" s="2"/>
      <c r="E24" s="2" t="s">
        <v>38</v>
      </c>
      <c r="F24" s="33" t="s">
        <v>61</v>
      </c>
      <c r="G24" s="6">
        <v>100</v>
      </c>
      <c r="H24" s="33" t="s">
        <v>61</v>
      </c>
    </row>
    <row r="25" spans="1:19" x14ac:dyDescent="0.25">
      <c r="E25" s="2" t="s">
        <v>39</v>
      </c>
      <c r="F25" s="33" t="s">
        <v>61</v>
      </c>
      <c r="G25" s="33" t="s">
        <v>61</v>
      </c>
      <c r="H25" s="6">
        <v>100</v>
      </c>
    </row>
    <row r="26" spans="1:19" x14ac:dyDescent="0.25">
      <c r="E26" s="2" t="s">
        <v>40</v>
      </c>
      <c r="F26" s="33" t="s">
        <v>61</v>
      </c>
      <c r="G26" s="6" t="s">
        <v>45</v>
      </c>
      <c r="H26" s="6" t="s">
        <v>62</v>
      </c>
      <c r="K26" t="s">
        <v>17</v>
      </c>
      <c r="M26" t="s">
        <v>206</v>
      </c>
      <c r="P26" s="43" t="s">
        <v>210</v>
      </c>
    </row>
    <row r="27" spans="1:19" x14ac:dyDescent="0.25">
      <c r="E27" s="2" t="s">
        <v>41</v>
      </c>
      <c r="F27" s="6">
        <v>100</v>
      </c>
      <c r="G27" s="33" t="s">
        <v>61</v>
      </c>
      <c r="H27" s="6" t="s">
        <v>63</v>
      </c>
      <c r="K27" t="s">
        <v>18</v>
      </c>
      <c r="M27" t="s">
        <v>204</v>
      </c>
      <c r="P27" t="s">
        <v>211</v>
      </c>
    </row>
    <row r="28" spans="1:19" x14ac:dyDescent="0.25">
      <c r="E28" s="2" t="s">
        <v>42</v>
      </c>
      <c r="F28" s="6" t="s">
        <v>182</v>
      </c>
      <c r="G28" s="6" t="s">
        <v>64</v>
      </c>
      <c r="H28" s="33" t="s">
        <v>61</v>
      </c>
      <c r="M28" t="s">
        <v>215</v>
      </c>
    </row>
    <row r="29" spans="1:19" x14ac:dyDescent="0.25">
      <c r="E29" s="2" t="s">
        <v>43</v>
      </c>
      <c r="F29" s="6" t="s">
        <v>183</v>
      </c>
      <c r="G29" s="33" t="s">
        <v>61</v>
      </c>
      <c r="H29" s="34" t="s">
        <v>65</v>
      </c>
    </row>
    <row r="30" spans="1:19" x14ac:dyDescent="0.25">
      <c r="E30" s="2" t="s">
        <v>44</v>
      </c>
      <c r="F30" s="6" t="s">
        <v>184</v>
      </c>
      <c r="G30" s="6" t="s">
        <v>66</v>
      </c>
      <c r="H30" s="6" t="s">
        <v>67</v>
      </c>
    </row>
    <row r="31" spans="1:19" x14ac:dyDescent="0.25">
      <c r="E31" s="2" t="s">
        <v>46</v>
      </c>
      <c r="F31" s="6" t="s">
        <v>67</v>
      </c>
      <c r="G31" s="6" t="s">
        <v>67</v>
      </c>
      <c r="H31" s="33" t="s">
        <v>61</v>
      </c>
    </row>
    <row r="32" spans="1:19" x14ac:dyDescent="0.25">
      <c r="E32" s="2" t="s">
        <v>48</v>
      </c>
      <c r="F32" s="6"/>
      <c r="G32" s="6"/>
      <c r="H32" s="6"/>
    </row>
    <row r="33" spans="5:8" x14ac:dyDescent="0.25">
      <c r="E33" s="2" t="s">
        <v>50</v>
      </c>
      <c r="F33" s="6"/>
      <c r="G33" s="6"/>
      <c r="H33" s="6"/>
    </row>
    <row r="34" spans="5:8" x14ac:dyDescent="0.25">
      <c r="E34" s="2" t="s">
        <v>52</v>
      </c>
      <c r="F34" s="6"/>
      <c r="G34" s="6"/>
      <c r="H34" s="6"/>
    </row>
    <row r="35" spans="5:8" x14ac:dyDescent="0.25">
      <c r="E35" s="2" t="s">
        <v>54</v>
      </c>
      <c r="F35" s="6"/>
      <c r="G35" s="6"/>
      <c r="H35" s="6"/>
    </row>
    <row r="36" spans="5:8" x14ac:dyDescent="0.25">
      <c r="E36" s="2" t="s">
        <v>55</v>
      </c>
      <c r="F36" s="6"/>
      <c r="G36" s="6"/>
      <c r="H36" s="6"/>
    </row>
  </sheetData>
  <sheetProtection algorithmName="SHA-512" hashValue="uSn0cwmzhFedggfyME0+KB7ucX5REyXSTAeoG3lKiMLOR7kPvfStN3yF/J6Jg7qrr/yre9upEC3mxeE14Q7yfw==" saltValue="UXMBpDtvFBU4WmwrAsqpDA==" spinCount="100000" sheet="1" objects="1" scenarios="1" selectLockedCells="1"/>
  <mergeCells count="18"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Design</vt:lpstr>
      <vt:lpstr>Dropdown</vt:lpstr>
      <vt:lpstr>Design!Print_Area</vt:lpstr>
    </vt:vector>
  </TitlesOfParts>
  <Company>ArDOT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Tisha L.</dc:creator>
  <cp:lastModifiedBy>Reynolds, Tisha L.</cp:lastModifiedBy>
  <cp:lastPrinted>2024-04-28T15:11:14Z</cp:lastPrinted>
  <dcterms:created xsi:type="dcterms:W3CDTF">2024-04-26T22:47:17Z</dcterms:created>
  <dcterms:modified xsi:type="dcterms:W3CDTF">2024-08-28T21:08:42Z</dcterms:modified>
</cp:coreProperties>
</file>